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vyslouzilova.lucie" reservationPassword="0"/>
  <workbookPr/>
  <bookViews>
    <workbookView xWindow="240" yWindow="120" windowWidth="14940" windowHeight="9225" activeTab="0"/>
  </bookViews>
  <sheets>
    <sheet name="Rekapitulace" sheetId="1" r:id="rId1"/>
    <sheet name="000_Ostatní" sheetId="2" r:id="rId2"/>
    <sheet name="000_Vedlejší" sheetId="3" r:id="rId3"/>
    <sheet name="201" sheetId="4" r:id="rId4"/>
  </sheets>
  <definedNames/>
  <calcPr/>
  <webPublishing/>
</workbook>
</file>

<file path=xl/sharedStrings.xml><?xml version="1.0" encoding="utf-8"?>
<sst xmlns="http://schemas.openxmlformats.org/spreadsheetml/2006/main" count="1020" uniqueCount="345">
  <si>
    <t>Firma: Správa a údržba silnic Jihomoravského kraje, příspěvková organizace kraje</t>
  </si>
  <si>
    <t>Rekapitulace ceny</t>
  </si>
  <si>
    <t>Stavba: 2203 - III/4217 Horní Bojanovice, most 4217-1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</si>
  <si>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</si>
  <si>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</si>
  <si>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</si>
  <si>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</si>
  <si>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</si>
  <si>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</si>
  <si>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</si>
  <si>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</si>
  <si>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</si>
  <si>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</si>
  <si>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</si>
  <si>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</si>
  <si>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2203</t>
  </si>
  <si>
    <t>III/4217 Horní Bojanovice, most 4217-1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</si>
  <si>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</si>
  <si>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</si>
  <si>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</si>
  <si>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</si>
  <si>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</si>
  <si>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</si>
  <si>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</si>
  <si>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</si>
  <si>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</si>
  <si>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</si>
  <si>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</si>
  <si>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</si>
  <si>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</si>
  <si>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</si>
  <si>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</si>
  <si>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</si>
  <si>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</si>
  <si>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</si>
  <si>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</si>
  <si>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</si>
  <si>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</si>
  <si>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</si>
  <si>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</si>
  <si>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</si>
  <si>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</si>
  <si>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</si>
  <si>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</si>
  <si>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</si>
  <si>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</si>
  <si>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</si>
  <si>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</si>
  <si>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</si>
  <si>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</si>
  <si>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02944</t>
  </si>
  <si>
    <t/>
  </si>
  <si>
    <t>OSTAT POŽADAVKY - DOKUMENTACE SKUTEČ PROVEDENÍ V DIGIT I LISTINNÉ FORMĚ</t>
  </si>
  <si>
    <t>KPL</t>
  </si>
  <si>
    <t>PP</t>
  </si>
  <si>
    <t>VV</t>
  </si>
  <si>
    <t>TS</t>
  </si>
  <si>
    <t>zahrnuje veškeré náklady spojené s objednatelem požadovanými pracemi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</si>
  <si>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</si>
  <si>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</si>
  <si>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</si>
  <si>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</si>
  <si>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</si>
  <si>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</si>
  <si>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</si>
  <si>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</si>
  <si>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</si>
  <si>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</si>
  <si>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</si>
  <si>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</si>
  <si>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</si>
  <si>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</si>
  <si>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</si>
  <si>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</si>
  <si>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00006</t>
  </si>
  <si>
    <t>Zajištění povolení zvláštního užívání komunikací - popsáno v obchodních podmínkách, v zákoně č. 13/1997 Sb., a vyhlášce č. 104/1997</t>
  </si>
  <si>
    <t>8</t>
  </si>
  <si>
    <t>00008</t>
  </si>
  <si>
    <t>Zajištění přístupů a příjezdů k sousedním nemovitostem  - popsáno v obchodních podmínkách, v zákoně č. 13/1997 Sb., a vyhlášce č. 104/1997</t>
  </si>
  <si>
    <t>00010</t>
  </si>
  <si>
    <t>Hlavní prohlídka mostu prováděná při uvedení stavby do provozu - popsáno v obchodních podmínkách</t>
  </si>
  <si>
    <t>vč. vložení do BMS</t>
  </si>
  <si>
    <t>12</t>
  </si>
  <si>
    <t>00012</t>
  </si>
  <si>
    <t>Mostní listy - popsáno v projektové dokumentaci</t>
  </si>
  <si>
    <t>14</t>
  </si>
  <si>
    <t>00014</t>
  </si>
  <si>
    <t>Zajištění provedení a výstupů veškerých zkoušek a revizí - popsáno v obchodních podmínkách, technických podmínkách a normách ČSN</t>
  </si>
  <si>
    <t>15</t>
  </si>
  <si>
    <t>00015</t>
  </si>
  <si>
    <t>Bezpečnostní opatření - popsáno v projektové dokumentaci</t>
  </si>
  <si>
    <t>18</t>
  </si>
  <si>
    <t>00018</t>
  </si>
  <si>
    <t>Návrh technologického postupu prací - popsáno v obchodních podmínkách</t>
  </si>
  <si>
    <t>201</t>
  </si>
  <si>
    <t>Most</t>
  </si>
  <si>
    <t>014122</t>
  </si>
  <si>
    <t>POPLATKY ZA SKLÁDKU TYP S-OO (OSTATNÍ ODPAD)</t>
  </si>
  <si>
    <t>T</t>
  </si>
  <si>
    <t>asfalt</t>
  </si>
  <si>
    <t>asfaltové vrstvy vozovky: (0,914+0,966+2,692)m3*2,4t/m3=10,973 [A]</t>
  </si>
  <si>
    <t>zahrnuje veškeré poplatky provozovateli skládky související s uložením odpadu na skládce.</t>
  </si>
  <si>
    <t>železobeton</t>
  </si>
  <si>
    <t>sut z betonu říms: 2,007m3*2,5t/m3=5,018 [A]</t>
  </si>
  <si>
    <t>zemina a kamenivo</t>
  </si>
  <si>
    <t>podklad z nestmeleného kameniva: 4,038*2,0t/m3=8,076 [A] 
výkopek z krajnic: 5,915*2,0t/m3=11,830 [B] 
Celkem: A+B=19,906 [C]</t>
  </si>
  <si>
    <t>Zemní práce</t>
  </si>
  <si>
    <t>7</t>
  </si>
  <si>
    <t>11313</t>
  </si>
  <si>
    <t>ODSTRANĚNÍ KRYTU ZPEVNĚNÝCH PLOCH S ASFALTOVÝM POJIVEM</t>
  </si>
  <si>
    <t>M3</t>
  </si>
  <si>
    <t>vč. odvozu na skládku</t>
  </si>
  <si>
    <t>v krajích mostu až na horní povrch izolace 
tl. 0,33 m: 0,33m2*2,77m=0,914 [A] 
tl. 0,35m: 0,35m2*2,76m=0,966 [B] 
v krajích předmostí  
tl. 0,20m: 2,83*0,2+3,94*0,2+2,95*0,2+3,74*0,2=2,692 [C] 
Celkem: A+B+C=4,572 [D]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</si>
  <si>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</si>
  <si>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</t>
  </si>
  <si>
    <t>ODSTRANĚNÍ PODKLADŮ ZPEVNĚNÝCH PLOCH Z KAMENIVA NESTMELENÉHO</t>
  </si>
  <si>
    <t>v krajích předmostí  
tl. 0,30m: 2,83*0,3+3,94*0,3+2,95*0,3+3,74*0,3=4,038 [A]</t>
  </si>
  <si>
    <t>12110</t>
  </si>
  <si>
    <t>SEJMUTÍ ORNICE NEBO LESNÍ PŮDY</t>
  </si>
  <si>
    <t>s uložením na stavbě pro zpětné použití</t>
  </si>
  <si>
    <t>v tl.150mm ze svahů silničního tělesa kolem mostních opěr: 0,15*(12,61+7,07+7,49+7,32)=5,174 [A]</t>
  </si>
  <si>
    <t>položka zahrnuje sejmutí ornice bez ohledu na tloušťku vrstvy a její vodorovnou dopravu  
nezahrnuje uložení na trvalou skládku</t>
  </si>
  <si>
    <t>12273</t>
  </si>
  <si>
    <t>ODKOPÁVKY A PROKOPÁVKY OBECNÉ TŘ. I</t>
  </si>
  <si>
    <t>odstranění nezpevněných krajnic tl.0,5m: (3,50+3,19+2,83+2,31)*0,5=5,915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</si>
  <si>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</si>
  <si>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11</t>
  </si>
  <si>
    <t>17180</t>
  </si>
  <si>
    <t>ULOŽENÍ SYPANINY DO NÁSYPŮ Z NAKUPOVANÝCH MATERIÁLŮ</t>
  </si>
  <si>
    <t>dosypání svahů u křídel: 1,2*0,2*(9,12+3,9+4,7+5,05)=5,465 [A]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</si>
  <si>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</si>
  <si>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18222</t>
  </si>
  <si>
    <t>ROZPROSTŘENÍ ORNICE VE SVAHU V TL DO 0,15M</t>
  </si>
  <si>
    <t>M2</t>
  </si>
  <si>
    <t>s dodáním zeminy vhodné k osetí</t>
  </si>
  <si>
    <t>na  svazích kolem mostních křídel: 1,2*(9,12+3,9+4,7+5,05)=27,324 [A]</t>
  </si>
  <si>
    <t>položka zahrnuje:  
nutné přemístění ornice z dočasných skládek vzdálených do 50m  
rozprostření ornice v předepsané tloušťce ve svahu přes 1:5</t>
  </si>
  <si>
    <t>13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</si>
  <si>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</si>
  <si>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</si>
  <si>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</si>
  <si>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Základy</t>
  </si>
  <si>
    <t>285393</t>
  </si>
  <si>
    <t>DODATEČNÉ KOTVENÍ VLEPENÍM BETONÁŘSKÉ VÝZTUŽE D DO 20MM DO VRTŮ</t>
  </si>
  <si>
    <t>KUS</t>
  </si>
  <si>
    <t>Kotvení mostních říms na křídlech osazené do vývrtů v betonu, vrt O 25 mm dl. 320 mm po 0,30 m,  
trny z betonářské výztuže d=20 mm délky 0,7 m do chemické kotvy.</t>
  </si>
  <si>
    <t>na nosné konstrukci i křídlech: 2*2řady*38prutů=152,000 [A]</t>
  </si>
  <si>
    <t>Položka zahrnuje:  
dodání výztuže předepsaného profilu a předepsané délky (do 600mm)  
provedení vrtu předepsaného profilu a předepsané délky (do 300mm)  
vsunutí výztuže do vyvrtaného profilu a její zalepení předepsaným pojivem  
případně nutné lešení</t>
  </si>
  <si>
    <t>Svislé konstrukce</t>
  </si>
  <si>
    <t>317325</t>
  </si>
  <si>
    <t>ŘÍMSY ZE ŽELEZOBETONU DO C30/37</t>
  </si>
  <si>
    <t>s vyznačením data opravy vlysem osazeným do bednění</t>
  </si>
  <si>
    <t>1,15*(0,37m2*11,1+0,4m2*11,2m)=9,875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</si>
  <si>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</si>
  <si>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16</t>
  </si>
  <si>
    <t>31736</t>
  </si>
  <si>
    <t>VÝZTUŽ ŘÍMS Z OCELI</t>
  </si>
  <si>
    <t>výkres 07: 1302,79/1000=1,303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</si>
  <si>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</si>
  <si>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Vodorovné konstrukce</t>
  </si>
  <si>
    <t>17</t>
  </si>
  <si>
    <t>451314</t>
  </si>
  <si>
    <t>PODKLADNÍ A VÝPLŇOVÉ VRSTVY Z PROSTÉHO BETONU C25/30</t>
  </si>
  <si>
    <t>rozšíření vozovky za římsami: 0,4m*(4,28+5,2+3,85+4,08)m2=6,964 [A] 
dlažba za římsami: 0,8*0,15*2,5*4=1,200 [B] 
Celkem: A+B=8,164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</si>
  <si>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</si>
  <si>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465512</t>
  </si>
  <si>
    <t>DLAŽBY Z LOMOVÉHO KAMENE NA MC</t>
  </si>
  <si>
    <t>za římsami: 0,8*0,2*2,5*4=1,600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</si>
  <si>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</si>
  <si>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Komunikace</t>
  </si>
  <si>
    <t>19</t>
  </si>
  <si>
    <t>572214</t>
  </si>
  <si>
    <t>SPOJOVACÍ POSTŘIK Z MODIFIK EMULZE DO 0,5KG/M2</t>
  </si>
  <si>
    <t>0,25 kg/m2</t>
  </si>
  <si>
    <t>na mostě: (2,8+2,8)*2vrstvy=11,200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</si>
  <si>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</si>
  <si>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20</t>
  </si>
  <si>
    <t>574A44</t>
  </si>
  <si>
    <t>ASFALTOVÝ BETON PRO OBRUSNÉ VRSTVY ACO 11+, TL. 50MM</t>
  </si>
  <si>
    <t>na mostě: 12,2+10,7=22,900 [A]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</si>
  <si>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</si>
  <si>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21</t>
  </si>
  <si>
    <t>574D46</t>
  </si>
  <si>
    <t>ASFALTOVÝ BETON PRO LOŽNÍ VRSTVY MODIFIK ACL 16+, TL. 50MM</t>
  </si>
  <si>
    <t>PMB 25/55-60, tl. 50 mm</t>
  </si>
  <si>
    <t>na mostě: 2*2,8*5vrstev=28,000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</si>
  <si>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</si>
  <si>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22</t>
  </si>
  <si>
    <t>575D65</t>
  </si>
  <si>
    <t>LITÝ ASFALT MA I (SILNICE, DÁLNICE) 16 TL. 45MM MODIFIK</t>
  </si>
  <si>
    <t>MA IV PMB 25/55-60, tl. 45 mm</t>
  </si>
  <si>
    <t>rozšíření vozovky za římsami: 4,28+5,2+3,85+4,08=17,410 [A]</t>
  </si>
  <si>
    <t>23</t>
  </si>
  <si>
    <t>575F65</t>
  </si>
  <si>
    <t>LITÝ ASFALT MA IV (OCHRANA MOSTNÍ IZOLACE) 16 TL. 45MM MODIFIK</t>
  </si>
  <si>
    <t>2,8+2,8=5,600 [A]</t>
  </si>
  <si>
    <t>24</t>
  </si>
  <si>
    <t>57641</t>
  </si>
  <si>
    <t>POSYP KAMENIVEM OBALOVANÝM 5KG/M2</t>
  </si>
  <si>
    <t>na ochraně izolace: 2,8+2,8=5,600 [A]</t>
  </si>
  <si>
    <t>- dodání obalovaného kameniva předepsané kvality a zrnitosti  
- posyp předepsaným množstvím</t>
  </si>
  <si>
    <t>Úpravy povrchů, podlahy, výplně otvorů</t>
  </si>
  <si>
    <t>25</t>
  </si>
  <si>
    <t>62592</t>
  </si>
  <si>
    <t>ÚPRAVA POVRCHU BETONOVÝCH PLOCH A KONSTRUKCÍ - STRIÁŽ</t>
  </si>
  <si>
    <t>povrch říms: 1,05*11,1+11,2=22,855 [A]</t>
  </si>
  <si>
    <t>položka zahrnuje:  
- provedení předepsané úpravy</t>
  </si>
  <si>
    <t>26</t>
  </si>
  <si>
    <t>62631</t>
  </si>
  <si>
    <t>SPOJOVACÍ MŮSTEK MEZI STARÝM A NOVÝM BETONEM</t>
  </si>
  <si>
    <t>horní plochy říms: 1,1*(1,3*11,1+1,3*11,2)=31,889 [A]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</si>
  <si>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</si>
  <si>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27</t>
  </si>
  <si>
    <t>62651</t>
  </si>
  <si>
    <t>OCHRANA VÝZTUŽE PŘI DOSTATEČNÉM KRYTÍ</t>
  </si>
  <si>
    <t>obnažená výztuž stávajících říms: 1,3*11,1+1,3*11,2=28,990 [A]</t>
  </si>
  <si>
    <t>položka zahrnuje:  
dodávku veškerého materiálu potřebného pro předepsanou úpravu v předepsané kvalitě  
položení vrstvy v předepsané tloušťce  
potřebná lešení a podpěrné konstrukce</t>
  </si>
  <si>
    <t>Přidružená stavební výroba</t>
  </si>
  <si>
    <t>28</t>
  </si>
  <si>
    <t>711111</t>
  </si>
  <si>
    <t>IZOLACE BĚŽNÝCH KONSTRUKCÍ PROTI ZEMNÍ VLHKOSTI ASFALTOVÝMI NÁTĚRY</t>
  </si>
  <si>
    <t>penetrace na betonové vrstvě vozovky: 1,2*(0,31*11,1+0,34*11,2+0,37+0,37+0,4+0,4+4,28+5,2+3,85+4,08)=31,439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</si>
  <si>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</si>
  <si>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29</t>
  </si>
  <si>
    <t>711422</t>
  </si>
  <si>
    <t>IZOLACE MOSTOVEK POD VOZOVKOU ASFALTOVÝMI PÁSY</t>
  </si>
  <si>
    <t>lokální opravy po odbourání vozovky zejména kolem odvodňovacích trubiček: 1,5=1,500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</si>
  <si>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</si>
  <si>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30</t>
  </si>
  <si>
    <t>78383</t>
  </si>
  <si>
    <t>NÁTĚRY BETON KONSTR TYP S4 (OS-C)</t>
  </si>
  <si>
    <t>římsy podél vozovky v šíř. 0,15+0,1m: (0,15+0,1)*(11,1+11,2)=5,575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</si>
  <si>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</si>
  <si>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Ostatní konstrukce a práce</t>
  </si>
  <si>
    <t>31</t>
  </si>
  <si>
    <t>9113B1</t>
  </si>
  <si>
    <t>SVODIDLO OCEL SILNIČ JEDNOSTR, ÚROVEŇ ZADRŽ H1 -DODÁVKA A MONTÁŽ</t>
  </si>
  <si>
    <t>M</t>
  </si>
  <si>
    <t>výkres 08: (8,8+28,0+28,0+8,6)+(4,8+4,0+28,0+8,8)=119,000 [A]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</si>
  <si>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</si>
  <si>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32</t>
  </si>
  <si>
    <t>9117C1</t>
  </si>
  <si>
    <t>SVOD OCEL ZÁBRADEL ÚROVEŇ ZADRŽ H2 - DODÁVKA A MONTÁŽ</t>
  </si>
  <si>
    <t>výkres 08: 11,1+11,2=22,300 [A]</t>
  </si>
  <si>
    <t>položka zahrnuje:  
- kompletní dodávku všech dílů ocelového svodidla s předepsanou povrchovou úpravou včetně spojovacích a diltačních prvků  
- montáž a osazení svodidla, kotvení, t.j. kotevní desky, šrouby z nerez oceli, vrty a zálivku, pokud zadávací dokumentace nestanoví jinak, případné nivelační hmoty pod kotevní desky  
- přechod na jiný typ svodidla nebo přes mostní závěr  
- ochranu proti bludným proudům a vývody pro jejich měření  
nezahrnuje odrazky nebo retroreflexní fólie</t>
  </si>
  <si>
    <t>33</t>
  </si>
  <si>
    <t>9117C3</t>
  </si>
  <si>
    <t>SVOD OCEL ZÁBRADEL ÚROVEŇ ZADRŽ H2 - DEMONTÁŽ S PŘESUNEM</t>
  </si>
  <si>
    <t>odvoz a likvidace v režii zhotovitele</t>
  </si>
  <si>
    <t>24,47+24,84=49,310 [A]</t>
  </si>
  <si>
    <t>položka zahrnuje:  
- demontáž a odstranění zařízení  
- jeho odvoz na předepsané místo</t>
  </si>
  <si>
    <t>34</t>
  </si>
  <si>
    <t>91355</t>
  </si>
  <si>
    <t>EVIDENČNÍ ČÍSLO MOSTU</t>
  </si>
  <si>
    <t>položka zahrnuje štítek s evidenčním číslem mostu, sloupek dopravní značky včetně osazení a nutných zemních prací a zabetonování</t>
  </si>
  <si>
    <t>35</t>
  </si>
  <si>
    <t>914151</t>
  </si>
  <si>
    <t>DOPRAVNÍ ZNAČKY ZÁKLAD VELIKOSTI HLINÍK NEREFLEX - DODÁVKA A MONTÁŽ</t>
  </si>
  <si>
    <t>IS15a Název toku: 2=2,000 [A]</t>
  </si>
  <si>
    <t>položka zahrnuje:  
- dodávku a montáž značek v požadovaném provedení</t>
  </si>
  <si>
    <t>36</t>
  </si>
  <si>
    <t>914222</t>
  </si>
  <si>
    <t>DOPRAVNÍ ZNAČKY ZVĚTŠENÉ VELIKOSTI OCELOVÉ FÓLIE TŘ 1 - MONTÁŽ S PŘEMÍSTĚNÍM</t>
  </si>
  <si>
    <t>DIO: 2+10+2=14,000 [A]</t>
  </si>
  <si>
    <t>položka zahrnuje:  
- dopravu demontované značky z dočasné skládky  
- osazení a montáž značky na místě určeném projektem  
- nutnou opravu poškozených částí  
nezahrnuje dodávku značky</t>
  </si>
  <si>
    <t>37</t>
  </si>
  <si>
    <t>914223</t>
  </si>
  <si>
    <t>DOPRAVNÍ ZNAČKY ZVĚTŠENÉ VELIKOSTI OCELOVÉ FÓLIE TŘ 1 - DEMONTÁŽ</t>
  </si>
  <si>
    <t>stávající zančky s odvozem na skládku správce mostu: 6=6,000 [A] 
DIO: 14=14,000 [B] 
Celkem: A+B=20,000 [C]</t>
  </si>
  <si>
    <t>Položka zahrnuje odstranění, demontáž a odklizení materiálu s odvozem na předepsané místo</t>
  </si>
  <si>
    <t>38</t>
  </si>
  <si>
    <t>914229</t>
  </si>
  <si>
    <t>DOPRAV ZNAČKY ZVĚTŠ VEL OCEL FÓLIE TŘ 1 - NÁJEMNÉ</t>
  </si>
  <si>
    <t>KSDEN</t>
  </si>
  <si>
    <t>14*50dní=700,000 [A]</t>
  </si>
  <si>
    <t>položka zahrnuje sazbu za pronájem dopravních značek a zařízení, počet jednotek je určen jako součin počtu značek a počtu dní použití</t>
  </si>
  <si>
    <t>39</t>
  </si>
  <si>
    <t>916112</t>
  </si>
  <si>
    <t>DOPRAV SVĚTLO VÝSTRAŽ SAMOSTATNÉ - MONTÁŽ S PŘESUNEM</t>
  </si>
  <si>
    <t>na  značkách: 2=2,000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</si>
  <si>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</si>
  <si>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40</t>
  </si>
  <si>
    <t>916113</t>
  </si>
  <si>
    <t>DOPRAV SVĚTLO VÝSTRAŽ SAMOSTATNÉ - DEMONTÁŽ</t>
  </si>
  <si>
    <t>Položka zahrnuje odstranění, demontáž a odklizení zařízení s odvozem na předepsané místo</t>
  </si>
  <si>
    <t>41</t>
  </si>
  <si>
    <t>916119</t>
  </si>
  <si>
    <t>DOPRAV SVĚTLO VÝSTRAŽ SAMOSTATNÉ - NÁJEMNÉ</t>
  </si>
  <si>
    <t>2soupravy*50dní=100,000 [A]</t>
  </si>
  <si>
    <t>položka zahrnuje sazbu za pronájem zařízení. Počet měrných jednotek se určí jako součin počtu zařízení a počtu dní použití.</t>
  </si>
  <si>
    <t>42</t>
  </si>
  <si>
    <t>916132</t>
  </si>
  <si>
    <t>DOPRAV SVĚTLO VÝSTRAŽ SOUPRAVA 5KS - MONTÁŽ S PŘESUNEM</t>
  </si>
  <si>
    <t>na deskách Z4: 1=1,000 [A]</t>
  </si>
  <si>
    <t>43</t>
  </si>
  <si>
    <t>916133</t>
  </si>
  <si>
    <t>DOPRAV SVĚTLO VÝSTRAŽ SOUPRAVA 5KS - DEMONTÁŽ</t>
  </si>
  <si>
    <t>44</t>
  </si>
  <si>
    <t>916139</t>
  </si>
  <si>
    <t>DOPRAVNÍ SVĚTLO VÝSTRAŽNÉ SOUPRAVA 5 KUSŮ - NÁJEMNÉ</t>
  </si>
  <si>
    <t>1souprava*5dní=5,000 [A]</t>
  </si>
  <si>
    <t>45</t>
  </si>
  <si>
    <t>916332</t>
  </si>
  <si>
    <t>SMĚROVACÍ DESKY Z4 JEDNOSTR S FÓLIÍ TŘ 1 - MONTÁŽ S PŘESUNEM</t>
  </si>
  <si>
    <t>DIO: 25=25,000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</si>
  <si>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</si>
  <si>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46</t>
  </si>
  <si>
    <t>916333</t>
  </si>
  <si>
    <t>SMĚROVACÍ DESKY Z4 JEDNOSTR S FÓLIÍ TŘ 1 - DEMONTÁŽ</t>
  </si>
  <si>
    <t>47</t>
  </si>
  <si>
    <t>916339</t>
  </si>
  <si>
    <t>SMĚROVACÍ DESKY Z4 - NÁJEMNÉ</t>
  </si>
  <si>
    <t>25desek*50dní=1 250,000 [A]</t>
  </si>
  <si>
    <t>48</t>
  </si>
  <si>
    <t>917223</t>
  </si>
  <si>
    <t>SILNIČNÍ A CHODNÍKOVÉ OBRUBY Z BETONOVÝCH OBRUBNÍKŮ ŠÍŘ 100MM</t>
  </si>
  <si>
    <t>lemování kamenné dlažby: 4*2,5+4*0,8=13,200 [A]</t>
  </si>
  <si>
    <t>Položka zahrnuje:  
dodání a pokládku betonových obrubníků o rozměrech předepsaných zadávací dokumentací  
betonové lože i boční betonovou opěrku.</t>
  </si>
  <si>
    <t>49</t>
  </si>
  <si>
    <t>917224</t>
  </si>
  <si>
    <t>SILNIČNÍ A CHODNÍKOVÉ OBRUBY Z BETONOVÝCH OBRUBNÍKŮ ŠÍŘ 150MM</t>
  </si>
  <si>
    <t>lemování kamenné dlažby: 4*2,5=10,000 [A]</t>
  </si>
  <si>
    <t>50</t>
  </si>
  <si>
    <t>919111</t>
  </si>
  <si>
    <t>ŘEZÁNÍ ASFALTOVÉHO KRYTU VOZOVEK TL DO 50MM</t>
  </si>
  <si>
    <t>spára podél říms: 11,7+11,8=23,500 [A] 
spára v napojení stavajícího a nového krytu vozovky: 21,34+18,99=40,330 [B] 
Celkem: A+B=63,830 [C]</t>
  </si>
  <si>
    <t>položka zahrnuje řezání vozovkové vrstvy v předepsané tloušťce, včetně spotřeby vody</t>
  </si>
  <si>
    <t>51</t>
  </si>
  <si>
    <t>919115</t>
  </si>
  <si>
    <t>ŘEZÁNÍ ASFALTOVÉHO KRYTU VOZOVEK TL DO 350MM</t>
  </si>
  <si>
    <t>v místě úpravy: 19,58+0,37+0,49+0,91+17,78+0,68+0,52=40,330 [A]</t>
  </si>
  <si>
    <t>52</t>
  </si>
  <si>
    <t>931327</t>
  </si>
  <si>
    <t>TĚSNĚNÍ DILATAČ SPAR ASF ZÁLIVKOU MODIFIK PRŮŘ DO 1000MM2</t>
  </si>
  <si>
    <t>položka zahrnuje dodávku a osazení předepsaného materiálu, očištění ploch spáry před úpravou, očištění okolí spáry po úpravě  
nezahrnuje těsnící profil</t>
  </si>
  <si>
    <t>53</t>
  </si>
  <si>
    <t>938543</t>
  </si>
  <si>
    <t>OČIŠTĚNÍ BETON KONSTR OTRYSKÁNÍM TLAK VODOU DO 1000 BARŮ</t>
  </si>
  <si>
    <t>římsy: 1,32*11,1+1,32*11,2=29,436 [A]</t>
  </si>
  <si>
    <t>položka zahrnuje očištění předepsaným způsobem včetně odklizení vzniklého odpadu</t>
  </si>
  <si>
    <t>54</t>
  </si>
  <si>
    <t>96716</t>
  </si>
  <si>
    <t>VYBOURÁNÍ ČÁSTÍ KONSTRUKCÍ ŽELEZOBET</t>
  </si>
  <si>
    <t>horní část mostních říms: 0,1*0,9*11,1+0,1*0,9*11,2=2,007 [A]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</si>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</sst>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5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SUM(C10:C12)</f>
      </c>
      <c s="1"/>
      <c s="1"/>
    </row>
    <row r="7" spans="1:5" ht="12.75" customHeight="1">
      <c r="A7" s="1"/>
      <c s="4" t="s">
        <v>5</v>
      </c>
      <c s="7">
        <f>SUM(E10:E12)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19" t="s">
        <v>28</v>
      </c>
      <c s="19" t="s">
        <v>29</v>
      </c>
      <c s="20">
        <f>'000_Ostatní'!I3</f>
      </c>
      <c s="20">
        <f>'000_Ostatní'!O2</f>
      </c>
      <c s="20">
        <f>C10+D10</f>
      </c>
    </row>
    <row r="11" spans="1:5" ht="12.75" customHeight="1">
      <c r="A11" s="19" t="s">
        <v>62</v>
      </c>
      <c s="19" t="s">
        <v>29</v>
      </c>
      <c s="20">
        <f>'000_Vedlejší'!I3</f>
      </c>
      <c s="20">
        <f>'000_Vedlejší'!O2</f>
      </c>
      <c s="20">
        <f>C11+D11</f>
      </c>
    </row>
    <row r="12" spans="1:5" ht="12.75" customHeight="1">
      <c r="A12" s="40" t="s">
        <v>94</v>
      </c>
      <c s="40" t="s">
        <v>95</v>
      </c>
      <c s="41">
        <f>'201'!I3</f>
      </c>
      <c s="41">
        <f>'201'!O2</f>
      </c>
      <c s="41">
        <f>C12+D12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28</v>
      </c>
      <c s="39">
        <f>0+I9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28</v>
      </c>
      <c s="6"/>
      <c s="18" t="s">
        <v>29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31</v>
      </c>
      <c s="25"/>
      <c s="27" t="s">
        <v>48</v>
      </c>
      <c s="25"/>
      <c s="25"/>
      <c s="25"/>
      <c s="28">
        <f>0+Q9</f>
      </c>
      <c r="O9">
        <f>0+R9</f>
      </c>
      <c r="Q9">
        <f>0+I10+I14</f>
      </c>
      <c>
        <f>0+O10+O14</f>
      </c>
    </row>
    <row r="10" spans="1:16" ht="25.5">
      <c r="A10" s="24" t="s">
        <v>49</v>
      </c>
      <c s="29" t="s">
        <v>39</v>
      </c>
      <c s="29" t="s">
        <v>50</v>
      </c>
      <c s="24" t="s">
        <v>51</v>
      </c>
      <c s="30" t="s">
        <v>52</v>
      </c>
      <c s="31" t="s">
        <v>53</v>
      </c>
      <c s="32">
        <v>1</v>
      </c>
      <c s="33">
        <v>0</v>
      </c>
      <c s="34">
        <f>ROUND(ROUND(H10,2)*ROUND(G10,3),2)</f>
      </c>
      <c r="O10">
        <f>(I10*21)/100</f>
      </c>
      <c t="s">
        <v>27</v>
      </c>
    </row>
    <row r="11" spans="1:5" ht="12.75">
      <c r="A11" s="35" t="s">
        <v>54</v>
      </c>
      <c r="E11" s="36" t="s">
        <v>51</v>
      </c>
    </row>
    <row r="12" spans="1:5" ht="12.75">
      <c r="A12" s="37" t="s">
        <v>55</v>
      </c>
      <c r="E12" s="38" t="s">
        <v>51</v>
      </c>
    </row>
    <row r="13" spans="1:5" ht="12.75">
      <c r="A13" t="s">
        <v>56</v>
      </c>
      <c r="E13" s="36" t="s">
        <v>57</v>
      </c>
    </row>
    <row r="14" spans="1:16" ht="12.75">
      <c r="A14" s="24" t="s">
        <v>49</v>
      </c>
      <c s="29" t="s">
        <v>39</v>
      </c>
      <c s="29" t="s">
        <v>58</v>
      </c>
      <c s="24" t="s">
        <v>51</v>
      </c>
      <c s="30" t="s">
        <v>59</v>
      </c>
      <c s="31" t="s">
        <v>53</v>
      </c>
      <c s="32">
        <v>1</v>
      </c>
      <c s="33">
        <v>0</v>
      </c>
      <c s="34">
        <f>ROUND(ROUND(H14,2)*ROUND(G14,3),2)</f>
      </c>
      <c r="O14">
        <f>(I14*21)/100</f>
      </c>
      <c t="s">
        <v>27</v>
      </c>
    </row>
    <row r="15" spans="1:5" ht="12.75">
      <c r="A15" s="35" t="s">
        <v>54</v>
      </c>
      <c r="E15" s="36" t="s">
        <v>60</v>
      </c>
    </row>
    <row r="16" spans="1:5" ht="12.75">
      <c r="A16" s="37" t="s">
        <v>55</v>
      </c>
      <c r="E16" s="38" t="s">
        <v>51</v>
      </c>
    </row>
    <row r="17" spans="1:5" ht="63.75">
      <c r="A17" t="s">
        <v>56</v>
      </c>
      <c r="E17" s="36" t="s">
        <v>61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62</v>
      </c>
      <c s="39">
        <f>0+I9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62</v>
      </c>
      <c s="6"/>
      <c s="18" t="s">
        <v>29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31</v>
      </c>
      <c s="25"/>
      <c s="27" t="s">
        <v>48</v>
      </c>
      <c s="25"/>
      <c s="25"/>
      <c s="25"/>
      <c s="28">
        <f>0+Q9</f>
      </c>
      <c r="O9">
        <f>0+R9</f>
      </c>
      <c r="Q9">
        <f>0+I10+I14+I18+I22+I26+I30+I34+I38+I42+I46+I50+I54</f>
      </c>
      <c>
        <f>0+O10+O14+O18+O22+O26+O30+O34+O38+O42+O46+O50+O54</f>
      </c>
    </row>
    <row r="10" spans="1:16" ht="25.5">
      <c r="A10" s="24" t="s">
        <v>49</v>
      </c>
      <c s="29" t="s">
        <v>33</v>
      </c>
      <c s="29" t="s">
        <v>63</v>
      </c>
      <c s="24" t="s">
        <v>64</v>
      </c>
      <c s="30" t="s">
        <v>65</v>
      </c>
      <c s="31" t="s">
        <v>53</v>
      </c>
      <c s="32">
        <v>1</v>
      </c>
      <c s="33">
        <v>0</v>
      </c>
      <c s="34">
        <f>ROUND(ROUND(H10,2)*ROUND(G10,3),2)</f>
      </c>
      <c r="O10">
        <f>(I10*21)/100</f>
      </c>
      <c t="s">
        <v>27</v>
      </c>
    </row>
    <row r="11" spans="1:5" ht="12.75">
      <c r="A11" s="35" t="s">
        <v>54</v>
      </c>
      <c r="E11" s="36" t="s">
        <v>51</v>
      </c>
    </row>
    <row r="12" spans="1:5" ht="12.75">
      <c r="A12" s="37" t="s">
        <v>55</v>
      </c>
      <c r="E12" s="38" t="s">
        <v>51</v>
      </c>
    </row>
    <row r="13" spans="1:5" ht="12.75">
      <c r="A13" t="s">
        <v>56</v>
      </c>
      <c r="E13" s="36" t="s">
        <v>51</v>
      </c>
    </row>
    <row r="14" spans="1:16" ht="12.75">
      <c r="A14" s="24" t="s">
        <v>49</v>
      </c>
      <c s="29" t="s">
        <v>27</v>
      </c>
      <c s="29" t="s">
        <v>66</v>
      </c>
      <c s="24" t="s">
        <v>64</v>
      </c>
      <c s="30" t="s">
        <v>67</v>
      </c>
      <c s="31" t="s">
        <v>53</v>
      </c>
      <c s="32">
        <v>1</v>
      </c>
      <c s="33">
        <v>0</v>
      </c>
      <c s="34">
        <f>ROUND(ROUND(H14,2)*ROUND(G14,3),2)</f>
      </c>
      <c r="O14">
        <f>(I14*21)/100</f>
      </c>
      <c t="s">
        <v>27</v>
      </c>
    </row>
    <row r="15" spans="1:5" ht="12.75">
      <c r="A15" s="35" t="s">
        <v>54</v>
      </c>
      <c r="E15" s="36" t="s">
        <v>51</v>
      </c>
    </row>
    <row r="16" spans="1:5" ht="12.75">
      <c r="A16" s="37" t="s">
        <v>55</v>
      </c>
      <c r="E16" s="38" t="s">
        <v>51</v>
      </c>
    </row>
    <row r="17" spans="1:5" ht="12.75">
      <c r="A17" t="s">
        <v>56</v>
      </c>
      <c r="E17" s="36" t="s">
        <v>51</v>
      </c>
    </row>
    <row r="18" spans="1:16" ht="12.75">
      <c r="A18" s="24" t="s">
        <v>49</v>
      </c>
      <c s="29" t="s">
        <v>26</v>
      </c>
      <c s="29" t="s">
        <v>68</v>
      </c>
      <c s="24" t="s">
        <v>64</v>
      </c>
      <c s="30" t="s">
        <v>69</v>
      </c>
      <c s="31" t="s">
        <v>53</v>
      </c>
      <c s="32">
        <v>1</v>
      </c>
      <c s="33">
        <v>0</v>
      </c>
      <c s="34">
        <f>ROUND(ROUND(H18,2)*ROUND(G18,3),2)</f>
      </c>
      <c r="O18">
        <f>(I18*21)/100</f>
      </c>
      <c t="s">
        <v>27</v>
      </c>
    </row>
    <row r="19" spans="1:5" ht="12.75">
      <c r="A19" s="35" t="s">
        <v>54</v>
      </c>
      <c r="E19" s="36" t="s">
        <v>51</v>
      </c>
    </row>
    <row r="20" spans="1:5" ht="12.75">
      <c r="A20" s="37" t="s">
        <v>55</v>
      </c>
      <c r="E20" s="38" t="s">
        <v>51</v>
      </c>
    </row>
    <row r="21" spans="1:5" ht="12.75">
      <c r="A21" t="s">
        <v>56</v>
      </c>
      <c r="E21" s="36" t="s">
        <v>51</v>
      </c>
    </row>
    <row r="22" spans="1:16" ht="25.5">
      <c r="A22" s="24" t="s">
        <v>49</v>
      </c>
      <c s="29" t="s">
        <v>37</v>
      </c>
      <c s="29" t="s">
        <v>70</v>
      </c>
      <c s="24" t="s">
        <v>64</v>
      </c>
      <c s="30" t="s">
        <v>71</v>
      </c>
      <c s="31" t="s">
        <v>53</v>
      </c>
      <c s="32">
        <v>1</v>
      </c>
      <c s="33">
        <v>0</v>
      </c>
      <c s="34">
        <f>ROUND(ROUND(H22,2)*ROUND(G22,3),2)</f>
      </c>
      <c r="O22">
        <f>(I22*21)/100</f>
      </c>
      <c t="s">
        <v>27</v>
      </c>
    </row>
    <row r="23" spans="1:5" ht="12.75">
      <c r="A23" s="35" t="s">
        <v>54</v>
      </c>
      <c r="E23" s="36" t="s">
        <v>51</v>
      </c>
    </row>
    <row r="24" spans="1:5" ht="12.75">
      <c r="A24" s="37" t="s">
        <v>55</v>
      </c>
      <c r="E24" s="38" t="s">
        <v>51</v>
      </c>
    </row>
    <row r="25" spans="1:5" ht="12.75">
      <c r="A25" t="s">
        <v>56</v>
      </c>
      <c r="E25" s="36" t="s">
        <v>51</v>
      </c>
    </row>
    <row r="26" spans="1:16" ht="25.5">
      <c r="A26" s="24" t="s">
        <v>49</v>
      </c>
      <c s="29" t="s">
        <v>39</v>
      </c>
      <c s="29" t="s">
        <v>72</v>
      </c>
      <c s="24" t="s">
        <v>64</v>
      </c>
      <c s="30" t="s">
        <v>73</v>
      </c>
      <c s="31" t="s">
        <v>53</v>
      </c>
      <c s="32">
        <v>1</v>
      </c>
      <c s="33">
        <v>0</v>
      </c>
      <c s="34">
        <f>ROUND(ROUND(H26,2)*ROUND(G26,3),2)</f>
      </c>
      <c r="O26">
        <f>(I26*21)/100</f>
      </c>
      <c t="s">
        <v>27</v>
      </c>
    </row>
    <row r="27" spans="1:5" ht="12.75">
      <c r="A27" s="35" t="s">
        <v>54</v>
      </c>
      <c r="E27" s="36" t="s">
        <v>51</v>
      </c>
    </row>
    <row r="28" spans="1:5" ht="12.75">
      <c r="A28" s="37" t="s">
        <v>55</v>
      </c>
      <c r="E28" s="38" t="s">
        <v>51</v>
      </c>
    </row>
    <row r="29" spans="1:5" ht="12.75">
      <c r="A29" t="s">
        <v>56</v>
      </c>
      <c r="E29" s="36" t="s">
        <v>51</v>
      </c>
    </row>
    <row r="30" spans="1:16" ht="25.5">
      <c r="A30" s="24" t="s">
        <v>49</v>
      </c>
      <c s="29" t="s">
        <v>41</v>
      </c>
      <c s="29" t="s">
        <v>74</v>
      </c>
      <c s="24" t="s">
        <v>64</v>
      </c>
      <c s="30" t="s">
        <v>75</v>
      </c>
      <c s="31" t="s">
        <v>53</v>
      </c>
      <c s="32">
        <v>1</v>
      </c>
      <c s="33">
        <v>0</v>
      </c>
      <c s="34">
        <f>ROUND(ROUND(H30,2)*ROUND(G30,3),2)</f>
      </c>
      <c r="O30">
        <f>(I30*21)/100</f>
      </c>
      <c t="s">
        <v>27</v>
      </c>
    </row>
    <row r="31" spans="1:5" ht="12.75">
      <c r="A31" s="35" t="s">
        <v>54</v>
      </c>
      <c r="E31" s="36" t="s">
        <v>51</v>
      </c>
    </row>
    <row r="32" spans="1:5" ht="12.75">
      <c r="A32" s="37" t="s">
        <v>55</v>
      </c>
      <c r="E32" s="38" t="s">
        <v>51</v>
      </c>
    </row>
    <row r="33" spans="1:5" ht="12.75">
      <c r="A33" t="s">
        <v>56</v>
      </c>
      <c r="E33" s="36" t="s">
        <v>51</v>
      </c>
    </row>
    <row r="34" spans="1:16" ht="25.5">
      <c r="A34" s="24" t="s">
        <v>49</v>
      </c>
      <c s="29" t="s">
        <v>76</v>
      </c>
      <c s="29" t="s">
        <v>77</v>
      </c>
      <c s="24" t="s">
        <v>64</v>
      </c>
      <c s="30" t="s">
        <v>78</v>
      </c>
      <c s="31" t="s">
        <v>53</v>
      </c>
      <c s="32">
        <v>1</v>
      </c>
      <c s="33">
        <v>0</v>
      </c>
      <c s="34">
        <f>ROUND(ROUND(H34,2)*ROUND(G34,3),2)</f>
      </c>
      <c r="O34">
        <f>(I34*21)/100</f>
      </c>
      <c t="s">
        <v>27</v>
      </c>
    </row>
    <row r="35" spans="1:5" ht="12.75">
      <c r="A35" s="35" t="s">
        <v>54</v>
      </c>
      <c r="E35" s="36" t="s">
        <v>51</v>
      </c>
    </row>
    <row r="36" spans="1:5" ht="12.75">
      <c r="A36" s="37" t="s">
        <v>55</v>
      </c>
      <c r="E36" s="38" t="s">
        <v>51</v>
      </c>
    </row>
    <row r="37" spans="1:5" ht="12.75">
      <c r="A37" t="s">
        <v>56</v>
      </c>
      <c r="E37" s="36" t="s">
        <v>51</v>
      </c>
    </row>
    <row r="38" spans="1:16" ht="25.5">
      <c r="A38" s="24" t="s">
        <v>49</v>
      </c>
      <c s="29" t="s">
        <v>46</v>
      </c>
      <c s="29" t="s">
        <v>79</v>
      </c>
      <c s="24" t="s">
        <v>64</v>
      </c>
      <c s="30" t="s">
        <v>80</v>
      </c>
      <c s="31" t="s">
        <v>53</v>
      </c>
      <c s="32">
        <v>1</v>
      </c>
      <c s="33">
        <v>0</v>
      </c>
      <c s="34">
        <f>ROUND(ROUND(H38,2)*ROUND(G38,3),2)</f>
      </c>
      <c r="O38">
        <f>(I38*21)/100</f>
      </c>
      <c t="s">
        <v>27</v>
      </c>
    </row>
    <row r="39" spans="1:5" ht="12.75">
      <c r="A39" s="35" t="s">
        <v>54</v>
      </c>
      <c r="E39" s="36" t="s">
        <v>81</v>
      </c>
    </row>
    <row r="40" spans="1:5" ht="12.75">
      <c r="A40" s="37" t="s">
        <v>55</v>
      </c>
      <c r="E40" s="38" t="s">
        <v>51</v>
      </c>
    </row>
    <row r="41" spans="1:5" ht="12.75">
      <c r="A41" t="s">
        <v>56</v>
      </c>
      <c r="E41" s="36" t="s">
        <v>51</v>
      </c>
    </row>
    <row r="42" spans="1:16" ht="12.75">
      <c r="A42" s="24" t="s">
        <v>49</v>
      </c>
      <c s="29" t="s">
        <v>82</v>
      </c>
      <c s="29" t="s">
        <v>83</v>
      </c>
      <c s="24" t="s">
        <v>64</v>
      </c>
      <c s="30" t="s">
        <v>84</v>
      </c>
      <c s="31" t="s">
        <v>53</v>
      </c>
      <c s="32">
        <v>1</v>
      </c>
      <c s="33">
        <v>0</v>
      </c>
      <c s="34">
        <f>ROUND(ROUND(H42,2)*ROUND(G42,3),2)</f>
      </c>
      <c r="O42">
        <f>(I42*21)/100</f>
      </c>
      <c t="s">
        <v>27</v>
      </c>
    </row>
    <row r="43" spans="1:5" ht="12.75">
      <c r="A43" s="35" t="s">
        <v>54</v>
      </c>
      <c r="E43" s="36" t="s">
        <v>51</v>
      </c>
    </row>
    <row r="44" spans="1:5" ht="12.75">
      <c r="A44" s="37" t="s">
        <v>55</v>
      </c>
      <c r="E44" s="38" t="s">
        <v>51</v>
      </c>
    </row>
    <row r="45" spans="1:5" ht="12.75">
      <c r="A45" t="s">
        <v>56</v>
      </c>
      <c r="E45" s="36" t="s">
        <v>51</v>
      </c>
    </row>
    <row r="46" spans="1:16" ht="25.5">
      <c r="A46" s="24" t="s">
        <v>49</v>
      </c>
      <c s="29" t="s">
        <v>85</v>
      </c>
      <c s="29" t="s">
        <v>86</v>
      </c>
      <c s="24" t="s">
        <v>64</v>
      </c>
      <c s="30" t="s">
        <v>87</v>
      </c>
      <c s="31" t="s">
        <v>53</v>
      </c>
      <c s="32">
        <v>1</v>
      </c>
      <c s="33">
        <v>0</v>
      </c>
      <c s="34">
        <f>ROUND(ROUND(H46,2)*ROUND(G46,3),2)</f>
      </c>
      <c r="O46">
        <f>(I46*21)/100</f>
      </c>
      <c t="s">
        <v>27</v>
      </c>
    </row>
    <row r="47" spans="1:5" ht="12.75">
      <c r="A47" s="35" t="s">
        <v>54</v>
      </c>
      <c r="E47" s="36" t="s">
        <v>51</v>
      </c>
    </row>
    <row r="48" spans="1:5" ht="12.75">
      <c r="A48" s="37" t="s">
        <v>55</v>
      </c>
      <c r="E48" s="38" t="s">
        <v>51</v>
      </c>
    </row>
    <row r="49" spans="1:5" ht="12.75">
      <c r="A49" t="s">
        <v>56</v>
      </c>
      <c r="E49" s="36" t="s">
        <v>51</v>
      </c>
    </row>
    <row r="50" spans="1:16" ht="12.75">
      <c r="A50" s="24" t="s">
        <v>49</v>
      </c>
      <c s="29" t="s">
        <v>88</v>
      </c>
      <c s="29" t="s">
        <v>89</v>
      </c>
      <c s="24" t="s">
        <v>64</v>
      </c>
      <c s="30" t="s">
        <v>90</v>
      </c>
      <c s="31" t="s">
        <v>53</v>
      </c>
      <c s="32">
        <v>1</v>
      </c>
      <c s="33">
        <v>0</v>
      </c>
      <c s="34">
        <f>ROUND(ROUND(H50,2)*ROUND(G50,3),2)</f>
      </c>
      <c r="O50">
        <f>(I50*21)/100</f>
      </c>
      <c t="s">
        <v>27</v>
      </c>
    </row>
    <row r="51" spans="1:5" ht="12.75">
      <c r="A51" s="35" t="s">
        <v>54</v>
      </c>
      <c r="E51" s="36" t="s">
        <v>51</v>
      </c>
    </row>
    <row r="52" spans="1:5" ht="12.75">
      <c r="A52" s="37" t="s">
        <v>55</v>
      </c>
      <c r="E52" s="38" t="s">
        <v>51</v>
      </c>
    </row>
    <row r="53" spans="1:5" ht="12.75">
      <c r="A53" t="s">
        <v>56</v>
      </c>
      <c r="E53" s="36" t="s">
        <v>51</v>
      </c>
    </row>
    <row r="54" spans="1:16" ht="12.75">
      <c r="A54" s="24" t="s">
        <v>49</v>
      </c>
      <c s="29" t="s">
        <v>91</v>
      </c>
      <c s="29" t="s">
        <v>92</v>
      </c>
      <c s="24" t="s">
        <v>64</v>
      </c>
      <c s="30" t="s">
        <v>93</v>
      </c>
      <c s="31" t="s">
        <v>53</v>
      </c>
      <c s="32">
        <v>1</v>
      </c>
      <c s="33">
        <v>0</v>
      </c>
      <c s="34">
        <f>ROUND(ROUND(H54,2)*ROUND(G54,3),2)</f>
      </c>
      <c r="O54">
        <f>(I54*21)/100</f>
      </c>
      <c t="s">
        <v>27</v>
      </c>
    </row>
    <row r="55" spans="1:5" ht="12.75">
      <c r="A55" s="35" t="s">
        <v>54</v>
      </c>
      <c r="E55" s="36" t="s">
        <v>51</v>
      </c>
    </row>
    <row r="56" spans="1:5" ht="12.75">
      <c r="A56" s="37" t="s">
        <v>55</v>
      </c>
      <c r="E56" s="38" t="s">
        <v>51</v>
      </c>
    </row>
    <row r="57" spans="1:5" ht="12.75">
      <c r="A57" t="s">
        <v>56</v>
      </c>
      <c r="E57" s="36" t="s">
        <v>51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0+O8+O21+O50+O55+O64+O73+O98+O111+O124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94</v>
      </c>
      <c s="39">
        <f>0+I8+I21+I50+I55+I64+I73+I98+I111+I124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94</v>
      </c>
      <c s="6"/>
      <c s="18" t="s">
        <v>95</v>
      </c>
      <c s="6"/>
      <c s="6"/>
      <c s="25"/>
      <c s="25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31</v>
      </c>
      <c s="25"/>
      <c s="27" t="s">
        <v>48</v>
      </c>
      <c s="25"/>
      <c s="25"/>
      <c s="25"/>
      <c s="28">
        <f>0+Q8</f>
      </c>
      <c r="O8">
        <f>0+R8</f>
      </c>
      <c r="Q8">
        <f>0+I9+I13+I17</f>
      </c>
      <c>
        <f>0+O9+O13+O17</f>
      </c>
    </row>
    <row r="9" spans="1:16" ht="12.75">
      <c r="A9" s="24" t="s">
        <v>49</v>
      </c>
      <c s="29" t="s">
        <v>33</v>
      </c>
      <c s="29" t="s">
        <v>96</v>
      </c>
      <c s="24" t="s">
        <v>33</v>
      </c>
      <c s="30" t="s">
        <v>97</v>
      </c>
      <c s="31" t="s">
        <v>98</v>
      </c>
      <c s="32">
        <v>10.973</v>
      </c>
      <c s="33">
        <v>0</v>
      </c>
      <c s="34">
        <f>ROUND(ROUND(H9,2)*ROUND(G9,3),2)</f>
      </c>
      <c r="O9">
        <f>(I9*21)/100</f>
      </c>
      <c t="s">
        <v>27</v>
      </c>
    </row>
    <row r="10" spans="1:5" ht="12.75">
      <c r="A10" s="35" t="s">
        <v>54</v>
      </c>
      <c r="E10" s="36" t="s">
        <v>99</v>
      </c>
    </row>
    <row r="11" spans="1:5" ht="12.75">
      <c r="A11" s="37" t="s">
        <v>55</v>
      </c>
      <c r="E11" s="38" t="s">
        <v>100</v>
      </c>
    </row>
    <row r="12" spans="1:5" ht="25.5">
      <c r="A12" t="s">
        <v>56</v>
      </c>
      <c r="E12" s="36" t="s">
        <v>101</v>
      </c>
    </row>
    <row r="13" spans="1:16" ht="12.75">
      <c r="A13" s="24" t="s">
        <v>49</v>
      </c>
      <c s="29" t="s">
        <v>27</v>
      </c>
      <c s="29" t="s">
        <v>96</v>
      </c>
      <c s="24" t="s">
        <v>27</v>
      </c>
      <c s="30" t="s">
        <v>97</v>
      </c>
      <c s="31" t="s">
        <v>98</v>
      </c>
      <c s="32">
        <v>5.018</v>
      </c>
      <c s="33">
        <v>0</v>
      </c>
      <c s="34">
        <f>ROUND(ROUND(H13,2)*ROUND(G13,3),2)</f>
      </c>
      <c r="O13">
        <f>(I13*21)/100</f>
      </c>
      <c t="s">
        <v>27</v>
      </c>
    </row>
    <row r="14" spans="1:5" ht="12.75">
      <c r="A14" s="35" t="s">
        <v>54</v>
      </c>
      <c r="E14" s="36" t="s">
        <v>102</v>
      </c>
    </row>
    <row r="15" spans="1:5" ht="12.75">
      <c r="A15" s="37" t="s">
        <v>55</v>
      </c>
      <c r="E15" s="38" t="s">
        <v>103</v>
      </c>
    </row>
    <row r="16" spans="1:5" ht="25.5">
      <c r="A16" t="s">
        <v>56</v>
      </c>
      <c r="E16" s="36" t="s">
        <v>101</v>
      </c>
    </row>
    <row r="17" spans="1:16" ht="12.75">
      <c r="A17" s="24" t="s">
        <v>49</v>
      </c>
      <c s="29" t="s">
        <v>26</v>
      </c>
      <c s="29" t="s">
        <v>96</v>
      </c>
      <c s="24" t="s">
        <v>26</v>
      </c>
      <c s="30" t="s">
        <v>97</v>
      </c>
      <c s="31" t="s">
        <v>98</v>
      </c>
      <c s="32">
        <v>19.906</v>
      </c>
      <c s="33">
        <v>0</v>
      </c>
      <c s="34">
        <f>ROUND(ROUND(H17,2)*ROUND(G17,3),2)</f>
      </c>
      <c r="O17">
        <f>(I17*21)/100</f>
      </c>
      <c t="s">
        <v>27</v>
      </c>
    </row>
    <row r="18" spans="1:5" ht="12.75">
      <c r="A18" s="35" t="s">
        <v>54</v>
      </c>
      <c r="E18" s="36" t="s">
        <v>104</v>
      </c>
    </row>
    <row r="19" spans="1:5" ht="38.25">
      <c r="A19" s="37" t="s">
        <v>55</v>
      </c>
      <c r="E19" s="38" t="s">
        <v>105</v>
      </c>
    </row>
    <row r="20" spans="1:5" ht="25.5">
      <c r="A20" t="s">
        <v>56</v>
      </c>
      <c r="E20" s="36" t="s">
        <v>101</v>
      </c>
    </row>
    <row r="21" spans="1:18" ht="12.75" customHeight="1">
      <c r="A21" s="6" t="s">
        <v>47</v>
      </c>
      <c s="6"/>
      <c s="43" t="s">
        <v>33</v>
      </c>
      <c s="6"/>
      <c s="27" t="s">
        <v>106</v>
      </c>
      <c s="6"/>
      <c s="6"/>
      <c s="6"/>
      <c s="44">
        <f>0+Q21</f>
      </c>
      <c r="O21">
        <f>0+R21</f>
      </c>
      <c r="Q21">
        <f>0+I22+I26+I30+I34+I38+I42+I46</f>
      </c>
      <c>
        <f>0+O22+O26+O30+O34+O38+O42+O46</f>
      </c>
    </row>
    <row r="22" spans="1:16" ht="12.75">
      <c r="A22" s="24" t="s">
        <v>49</v>
      </c>
      <c s="29" t="s">
        <v>107</v>
      </c>
      <c s="29" t="s">
        <v>108</v>
      </c>
      <c s="24" t="s">
        <v>64</v>
      </c>
      <c s="30" t="s">
        <v>109</v>
      </c>
      <c s="31" t="s">
        <v>110</v>
      </c>
      <c s="32">
        <v>4.572</v>
      </c>
      <c s="33">
        <v>0</v>
      </c>
      <c s="34">
        <f>ROUND(ROUND(H22,2)*ROUND(G22,3),2)</f>
      </c>
      <c r="O22">
        <f>(I22*21)/100</f>
      </c>
      <c t="s">
        <v>27</v>
      </c>
    </row>
    <row r="23" spans="1:5" ht="12.75">
      <c r="A23" s="35" t="s">
        <v>54</v>
      </c>
      <c r="E23" s="36" t="s">
        <v>111</v>
      </c>
    </row>
    <row r="24" spans="1:5" ht="76.5">
      <c r="A24" s="37" t="s">
        <v>55</v>
      </c>
      <c r="E24" s="38" t="s">
        <v>112</v>
      </c>
    </row>
    <row r="25" spans="1:5" ht="63.75">
      <c r="A25" t="s">
        <v>56</v>
      </c>
      <c r="E25" s="36" t="s">
        <v>113</v>
      </c>
    </row>
    <row r="26" spans="1:16" ht="25.5">
      <c r="A26" s="24" t="s">
        <v>49</v>
      </c>
      <c s="29" t="s">
        <v>76</v>
      </c>
      <c s="29" t="s">
        <v>114</v>
      </c>
      <c s="24" t="s">
        <v>64</v>
      </c>
      <c s="30" t="s">
        <v>115</v>
      </c>
      <c s="31" t="s">
        <v>110</v>
      </c>
      <c s="32">
        <v>4.038</v>
      </c>
      <c s="33">
        <v>0</v>
      </c>
      <c s="34">
        <f>ROUND(ROUND(H26,2)*ROUND(G26,3),2)</f>
      </c>
      <c r="O26">
        <f>(I26*21)/100</f>
      </c>
      <c t="s">
        <v>27</v>
      </c>
    </row>
    <row r="27" spans="1:5" ht="12.75">
      <c r="A27" s="35" t="s">
        <v>54</v>
      </c>
      <c r="E27" s="36" t="s">
        <v>111</v>
      </c>
    </row>
    <row r="28" spans="1:5" ht="25.5">
      <c r="A28" s="37" t="s">
        <v>55</v>
      </c>
      <c r="E28" s="38" t="s">
        <v>116</v>
      </c>
    </row>
    <row r="29" spans="1:5" ht="63.75">
      <c r="A29" t="s">
        <v>56</v>
      </c>
      <c r="E29" s="36" t="s">
        <v>113</v>
      </c>
    </row>
    <row r="30" spans="1:16" ht="12.75">
      <c r="A30" s="24" t="s">
        <v>49</v>
      </c>
      <c s="29" t="s">
        <v>44</v>
      </c>
      <c s="29" t="s">
        <v>117</v>
      </c>
      <c s="24" t="s">
        <v>51</v>
      </c>
      <c s="30" t="s">
        <v>118</v>
      </c>
      <c s="31" t="s">
        <v>110</v>
      </c>
      <c s="32">
        <v>5.174</v>
      </c>
      <c s="33">
        <v>0</v>
      </c>
      <c s="34">
        <f>ROUND(ROUND(H30,2)*ROUND(G30,3),2)</f>
      </c>
      <c r="O30">
        <f>(I30*21)/100</f>
      </c>
      <c t="s">
        <v>27</v>
      </c>
    </row>
    <row r="31" spans="1:5" ht="12.75">
      <c r="A31" s="35" t="s">
        <v>54</v>
      </c>
      <c r="E31" s="36" t="s">
        <v>119</v>
      </c>
    </row>
    <row r="32" spans="1:5" ht="25.5">
      <c r="A32" s="37" t="s">
        <v>55</v>
      </c>
      <c r="E32" s="38" t="s">
        <v>120</v>
      </c>
    </row>
    <row r="33" spans="1:5" ht="38.25">
      <c r="A33" t="s">
        <v>56</v>
      </c>
      <c r="E33" s="36" t="s">
        <v>121</v>
      </c>
    </row>
    <row r="34" spans="1:16" ht="12.75">
      <c r="A34" s="24" t="s">
        <v>49</v>
      </c>
      <c s="29" t="s">
        <v>46</v>
      </c>
      <c s="29" t="s">
        <v>122</v>
      </c>
      <c s="24" t="s">
        <v>64</v>
      </c>
      <c s="30" t="s">
        <v>123</v>
      </c>
      <c s="31" t="s">
        <v>110</v>
      </c>
      <c s="32">
        <v>5.915</v>
      </c>
      <c s="33">
        <v>0</v>
      </c>
      <c s="34">
        <f>ROUND(ROUND(H34,2)*ROUND(G34,3),2)</f>
      </c>
      <c r="O34">
        <f>(I34*21)/100</f>
      </c>
      <c t="s">
        <v>27</v>
      </c>
    </row>
    <row r="35" spans="1:5" ht="12.75">
      <c r="A35" s="35" t="s">
        <v>54</v>
      </c>
      <c r="E35" s="36" t="s">
        <v>111</v>
      </c>
    </row>
    <row r="36" spans="1:5" ht="12.75">
      <c r="A36" s="37" t="s">
        <v>55</v>
      </c>
      <c r="E36" s="38" t="s">
        <v>124</v>
      </c>
    </row>
    <row r="37" spans="1:5" ht="369.75">
      <c r="A37" t="s">
        <v>56</v>
      </c>
      <c r="E37" s="36" t="s">
        <v>125</v>
      </c>
    </row>
    <row r="38" spans="1:16" ht="12.75">
      <c r="A38" s="24" t="s">
        <v>49</v>
      </c>
      <c s="29" t="s">
        <v>126</v>
      </c>
      <c s="29" t="s">
        <v>127</v>
      </c>
      <c s="24" t="s">
        <v>51</v>
      </c>
      <c s="30" t="s">
        <v>128</v>
      </c>
      <c s="31" t="s">
        <v>110</v>
      </c>
      <c s="32">
        <v>5.465</v>
      </c>
      <c s="33">
        <v>0</v>
      </c>
      <c s="34">
        <f>ROUND(ROUND(H38,2)*ROUND(G38,3),2)</f>
      </c>
      <c r="O38">
        <f>(I38*21)/100</f>
      </c>
      <c t="s">
        <v>27</v>
      </c>
    </row>
    <row r="39" spans="1:5" ht="12.75">
      <c r="A39" s="35" t="s">
        <v>54</v>
      </c>
      <c r="E39" s="36" t="s">
        <v>51</v>
      </c>
    </row>
    <row r="40" spans="1:5" ht="12.75">
      <c r="A40" s="37" t="s">
        <v>55</v>
      </c>
      <c r="E40" s="38" t="s">
        <v>129</v>
      </c>
    </row>
    <row r="41" spans="1:5" ht="280.5">
      <c r="A41" t="s">
        <v>56</v>
      </c>
      <c r="E41" s="36" t="s">
        <v>130</v>
      </c>
    </row>
    <row r="42" spans="1:16" ht="12.75">
      <c r="A42" s="24" t="s">
        <v>49</v>
      </c>
      <c s="29" t="s">
        <v>82</v>
      </c>
      <c s="29" t="s">
        <v>131</v>
      </c>
      <c s="24" t="s">
        <v>51</v>
      </c>
      <c s="30" t="s">
        <v>132</v>
      </c>
      <c s="31" t="s">
        <v>133</v>
      </c>
      <c s="32">
        <v>27.324</v>
      </c>
      <c s="33">
        <v>0</v>
      </c>
      <c s="34">
        <f>ROUND(ROUND(H42,2)*ROUND(G42,3),2)</f>
      </c>
      <c r="O42">
        <f>(I42*21)/100</f>
      </c>
      <c t="s">
        <v>27</v>
      </c>
    </row>
    <row r="43" spans="1:5" ht="12.75">
      <c r="A43" s="35" t="s">
        <v>54</v>
      </c>
      <c r="E43" s="36" t="s">
        <v>134</v>
      </c>
    </row>
    <row r="44" spans="1:5" ht="12.75">
      <c r="A44" s="37" t="s">
        <v>55</v>
      </c>
      <c r="E44" s="38" t="s">
        <v>135</v>
      </c>
    </row>
    <row r="45" spans="1:5" ht="38.25">
      <c r="A45" t="s">
        <v>56</v>
      </c>
      <c r="E45" s="36" t="s">
        <v>136</v>
      </c>
    </row>
    <row r="46" spans="1:16" ht="12.75">
      <c r="A46" s="24" t="s">
        <v>49</v>
      </c>
      <c s="29" t="s">
        <v>137</v>
      </c>
      <c s="29" t="s">
        <v>138</v>
      </c>
      <c s="24" t="s">
        <v>51</v>
      </c>
      <c s="30" t="s">
        <v>139</v>
      </c>
      <c s="31" t="s">
        <v>133</v>
      </c>
      <c s="32">
        <v>27.324</v>
      </c>
      <c s="33">
        <v>0</v>
      </c>
      <c s="34">
        <f>ROUND(ROUND(H46,2)*ROUND(G46,3),2)</f>
      </c>
      <c r="O46">
        <f>(I46*21)/100</f>
      </c>
      <c t="s">
        <v>27</v>
      </c>
    </row>
    <row r="47" spans="1:5" ht="12.75">
      <c r="A47" s="35" t="s">
        <v>54</v>
      </c>
      <c r="E47" s="36" t="s">
        <v>51</v>
      </c>
    </row>
    <row r="48" spans="1:5" ht="12.75">
      <c r="A48" s="37" t="s">
        <v>55</v>
      </c>
      <c r="E48" s="38" t="s">
        <v>135</v>
      </c>
    </row>
    <row r="49" spans="1:5" ht="25.5">
      <c r="A49" t="s">
        <v>56</v>
      </c>
      <c r="E49" s="36" t="s">
        <v>140</v>
      </c>
    </row>
    <row r="50" spans="1:18" ht="12.75" customHeight="1">
      <c r="A50" s="6" t="s">
        <v>47</v>
      </c>
      <c s="6"/>
      <c s="43" t="s">
        <v>27</v>
      </c>
      <c s="6"/>
      <c s="27" t="s">
        <v>141</v>
      </c>
      <c s="6"/>
      <c s="6"/>
      <c s="6"/>
      <c s="44">
        <f>0+Q50</f>
      </c>
      <c r="O50">
        <f>0+R50</f>
      </c>
      <c r="Q50">
        <f>0+I51</f>
      </c>
      <c>
        <f>0+O51</f>
      </c>
    </row>
    <row r="51" spans="1:16" ht="25.5">
      <c r="A51" s="24" t="s">
        <v>49</v>
      </c>
      <c s="29" t="s">
        <v>85</v>
      </c>
      <c s="29" t="s">
        <v>142</v>
      </c>
      <c s="24" t="s">
        <v>51</v>
      </c>
      <c s="30" t="s">
        <v>143</v>
      </c>
      <c s="31" t="s">
        <v>144</v>
      </c>
      <c s="32">
        <v>152</v>
      </c>
      <c s="33">
        <v>0</v>
      </c>
      <c s="34">
        <f>ROUND(ROUND(H51,2)*ROUND(G51,3),2)</f>
      </c>
      <c r="O51">
        <f>(I51*21)/100</f>
      </c>
      <c t="s">
        <v>27</v>
      </c>
    </row>
    <row r="52" spans="1:5" ht="38.25">
      <c r="A52" s="35" t="s">
        <v>54</v>
      </c>
      <c r="E52" s="36" t="s">
        <v>145</v>
      </c>
    </row>
    <row r="53" spans="1:5" ht="12.75">
      <c r="A53" s="37" t="s">
        <v>55</v>
      </c>
      <c r="E53" s="38" t="s">
        <v>146</v>
      </c>
    </row>
    <row r="54" spans="1:5" ht="63.75">
      <c r="A54" t="s">
        <v>56</v>
      </c>
      <c r="E54" s="36" t="s">
        <v>147</v>
      </c>
    </row>
    <row r="55" spans="1:18" ht="12.75" customHeight="1">
      <c r="A55" s="6" t="s">
        <v>47</v>
      </c>
      <c s="6"/>
      <c s="43" t="s">
        <v>26</v>
      </c>
      <c s="6"/>
      <c s="27" t="s">
        <v>148</v>
      </c>
      <c s="6"/>
      <c s="6"/>
      <c s="6"/>
      <c s="44">
        <f>0+Q55</f>
      </c>
      <c r="O55">
        <f>0+R55</f>
      </c>
      <c r="Q55">
        <f>0+I56+I60</f>
      </c>
      <c>
        <f>0+O56+O60</f>
      </c>
    </row>
    <row r="56" spans="1:16" ht="12.75">
      <c r="A56" s="24" t="s">
        <v>49</v>
      </c>
      <c s="29" t="s">
        <v>88</v>
      </c>
      <c s="29" t="s">
        <v>149</v>
      </c>
      <c s="24" t="s">
        <v>51</v>
      </c>
      <c s="30" t="s">
        <v>150</v>
      </c>
      <c s="31" t="s">
        <v>110</v>
      </c>
      <c s="32">
        <v>9.875</v>
      </c>
      <c s="33">
        <v>0</v>
      </c>
      <c s="34">
        <f>ROUND(ROUND(H56,2)*ROUND(G56,3),2)</f>
      </c>
      <c r="O56">
        <f>(I56*21)/100</f>
      </c>
      <c t="s">
        <v>27</v>
      </c>
    </row>
    <row r="57" spans="1:5" ht="12.75">
      <c r="A57" s="35" t="s">
        <v>54</v>
      </c>
      <c r="E57" s="36" t="s">
        <v>151</v>
      </c>
    </row>
    <row r="58" spans="1:5" ht="12.75">
      <c r="A58" s="37" t="s">
        <v>55</v>
      </c>
      <c r="E58" s="38" t="s">
        <v>152</v>
      </c>
    </row>
    <row r="59" spans="1:5" ht="382.5">
      <c r="A59" t="s">
        <v>56</v>
      </c>
      <c r="E59" s="36" t="s">
        <v>153</v>
      </c>
    </row>
    <row r="60" spans="1:16" ht="12.75">
      <c r="A60" s="24" t="s">
        <v>49</v>
      </c>
      <c s="29" t="s">
        <v>154</v>
      </c>
      <c s="29" t="s">
        <v>155</v>
      </c>
      <c s="24" t="s">
        <v>51</v>
      </c>
      <c s="30" t="s">
        <v>156</v>
      </c>
      <c s="31" t="s">
        <v>98</v>
      </c>
      <c s="32">
        <v>1.303</v>
      </c>
      <c s="33">
        <v>0</v>
      </c>
      <c s="34">
        <f>ROUND(ROUND(H60,2)*ROUND(G60,3),2)</f>
      </c>
      <c r="O60">
        <f>(I60*21)/100</f>
      </c>
      <c t="s">
        <v>27</v>
      </c>
    </row>
    <row r="61" spans="1:5" ht="12.75">
      <c r="A61" s="35" t="s">
        <v>54</v>
      </c>
      <c r="E61" s="36" t="s">
        <v>51</v>
      </c>
    </row>
    <row r="62" spans="1:5" ht="12.75">
      <c r="A62" s="37" t="s">
        <v>55</v>
      </c>
      <c r="E62" s="38" t="s">
        <v>157</v>
      </c>
    </row>
    <row r="63" spans="1:5" ht="242.25">
      <c r="A63" t="s">
        <v>56</v>
      </c>
      <c r="E63" s="36" t="s">
        <v>158</v>
      </c>
    </row>
    <row r="64" spans="1:18" ht="12.75" customHeight="1">
      <c r="A64" s="6" t="s">
        <v>47</v>
      </c>
      <c s="6"/>
      <c s="43" t="s">
        <v>37</v>
      </c>
      <c s="6"/>
      <c s="27" t="s">
        <v>159</v>
      </c>
      <c s="6"/>
      <c s="6"/>
      <c s="6"/>
      <c s="44">
        <f>0+Q64</f>
      </c>
      <c r="O64">
        <f>0+R64</f>
      </c>
      <c r="Q64">
        <f>0+I65+I69</f>
      </c>
      <c>
        <f>0+O65+O69</f>
      </c>
    </row>
    <row r="65" spans="1:16" ht="12.75">
      <c r="A65" s="24" t="s">
        <v>49</v>
      </c>
      <c s="29" t="s">
        <v>160</v>
      </c>
      <c s="29" t="s">
        <v>161</v>
      </c>
      <c s="24" t="s">
        <v>51</v>
      </c>
      <c s="30" t="s">
        <v>162</v>
      </c>
      <c s="31" t="s">
        <v>110</v>
      </c>
      <c s="32">
        <v>8.164</v>
      </c>
      <c s="33">
        <v>0</v>
      </c>
      <c s="34">
        <f>ROUND(ROUND(H65,2)*ROUND(G65,3),2)</f>
      </c>
      <c r="O65">
        <f>(I65*21)/100</f>
      </c>
      <c t="s">
        <v>27</v>
      </c>
    </row>
    <row r="66" spans="1:5" ht="12.75">
      <c r="A66" s="35" t="s">
        <v>54</v>
      </c>
      <c r="E66" s="36" t="s">
        <v>51</v>
      </c>
    </row>
    <row r="67" spans="1:5" ht="38.25">
      <c r="A67" s="37" t="s">
        <v>55</v>
      </c>
      <c r="E67" s="38" t="s">
        <v>163</v>
      </c>
    </row>
    <row r="68" spans="1:5" ht="369.75">
      <c r="A68" t="s">
        <v>56</v>
      </c>
      <c r="E68" s="36" t="s">
        <v>164</v>
      </c>
    </row>
    <row r="69" spans="1:16" ht="12.75">
      <c r="A69" s="24" t="s">
        <v>49</v>
      </c>
      <c s="29" t="s">
        <v>91</v>
      </c>
      <c s="29" t="s">
        <v>165</v>
      </c>
      <c s="24" t="s">
        <v>51</v>
      </c>
      <c s="30" t="s">
        <v>166</v>
      </c>
      <c s="31" t="s">
        <v>110</v>
      </c>
      <c s="32">
        <v>1.6</v>
      </c>
      <c s="33">
        <v>0</v>
      </c>
      <c s="34">
        <f>ROUND(ROUND(H69,2)*ROUND(G69,3),2)</f>
      </c>
      <c r="O69">
        <f>(I69*21)/100</f>
      </c>
      <c t="s">
        <v>27</v>
      </c>
    </row>
    <row r="70" spans="1:5" ht="12.75">
      <c r="A70" s="35" t="s">
        <v>54</v>
      </c>
      <c r="E70" s="36" t="s">
        <v>51</v>
      </c>
    </row>
    <row r="71" spans="1:5" ht="12.75">
      <c r="A71" s="37" t="s">
        <v>55</v>
      </c>
      <c r="E71" s="38" t="s">
        <v>167</v>
      </c>
    </row>
    <row r="72" spans="1:5" ht="102">
      <c r="A72" t="s">
        <v>56</v>
      </c>
      <c r="E72" s="36" t="s">
        <v>168</v>
      </c>
    </row>
    <row r="73" spans="1:18" ht="12.75" customHeight="1">
      <c r="A73" s="6" t="s">
        <v>47</v>
      </c>
      <c s="6"/>
      <c s="43" t="s">
        <v>39</v>
      </c>
      <c s="6"/>
      <c s="27" t="s">
        <v>169</v>
      </c>
      <c s="6"/>
      <c s="6"/>
      <c s="6"/>
      <c s="44">
        <f>0+Q73</f>
      </c>
      <c r="O73">
        <f>0+R73</f>
      </c>
      <c r="Q73">
        <f>0+I74+I78+I82+I86+I90+I94</f>
      </c>
      <c>
        <f>0+O74+O78+O82+O86+O90+O94</f>
      </c>
    </row>
    <row r="74" spans="1:16" ht="12.75">
      <c r="A74" s="24" t="s">
        <v>49</v>
      </c>
      <c s="29" t="s">
        <v>170</v>
      </c>
      <c s="29" t="s">
        <v>171</v>
      </c>
      <c s="24" t="s">
        <v>51</v>
      </c>
      <c s="30" t="s">
        <v>172</v>
      </c>
      <c s="31" t="s">
        <v>133</v>
      </c>
      <c s="32">
        <v>11.2</v>
      </c>
      <c s="33">
        <v>0</v>
      </c>
      <c s="34">
        <f>ROUND(ROUND(H74,2)*ROUND(G74,3),2)</f>
      </c>
      <c r="O74">
        <f>(I74*21)/100</f>
      </c>
      <c t="s">
        <v>27</v>
      </c>
    </row>
    <row r="75" spans="1:5" ht="12.75">
      <c r="A75" s="35" t="s">
        <v>54</v>
      </c>
      <c r="E75" s="36" t="s">
        <v>173</v>
      </c>
    </row>
    <row r="76" spans="1:5" ht="12.75">
      <c r="A76" s="37" t="s">
        <v>55</v>
      </c>
      <c r="E76" s="38" t="s">
        <v>174</v>
      </c>
    </row>
    <row r="77" spans="1:5" ht="51">
      <c r="A77" t="s">
        <v>56</v>
      </c>
      <c r="E77" s="36" t="s">
        <v>175</v>
      </c>
    </row>
    <row r="78" spans="1:16" ht="12.75">
      <c r="A78" s="24" t="s">
        <v>49</v>
      </c>
      <c s="29" t="s">
        <v>176</v>
      </c>
      <c s="29" t="s">
        <v>177</v>
      </c>
      <c s="24" t="s">
        <v>51</v>
      </c>
      <c s="30" t="s">
        <v>178</v>
      </c>
      <c s="31" t="s">
        <v>133</v>
      </c>
      <c s="32">
        <v>22.9</v>
      </c>
      <c s="33">
        <v>0</v>
      </c>
      <c s="34">
        <f>ROUND(ROUND(H78,2)*ROUND(G78,3),2)</f>
      </c>
      <c r="O78">
        <f>(I78*21)/100</f>
      </c>
      <c t="s">
        <v>27</v>
      </c>
    </row>
    <row r="79" spans="1:5" ht="12.75">
      <c r="A79" s="35" t="s">
        <v>54</v>
      </c>
      <c r="E79" s="36" t="s">
        <v>51</v>
      </c>
    </row>
    <row r="80" spans="1:5" ht="12.75">
      <c r="A80" s="37" t="s">
        <v>55</v>
      </c>
      <c r="E80" s="38" t="s">
        <v>179</v>
      </c>
    </row>
    <row r="81" spans="1:5" ht="140.25">
      <c r="A81" t="s">
        <v>56</v>
      </c>
      <c r="E81" s="36" t="s">
        <v>180</v>
      </c>
    </row>
    <row r="82" spans="1:16" ht="12.75">
      <c r="A82" s="24" t="s">
        <v>49</v>
      </c>
      <c s="29" t="s">
        <v>181</v>
      </c>
      <c s="29" t="s">
        <v>182</v>
      </c>
      <c s="24" t="s">
        <v>51</v>
      </c>
      <c s="30" t="s">
        <v>183</v>
      </c>
      <c s="31" t="s">
        <v>133</v>
      </c>
      <c s="32">
        <v>28</v>
      </c>
      <c s="33">
        <v>0</v>
      </c>
      <c s="34">
        <f>ROUND(ROUND(H82,2)*ROUND(G82,3),2)</f>
      </c>
      <c r="O82">
        <f>(I82*21)/100</f>
      </c>
      <c t="s">
        <v>27</v>
      </c>
    </row>
    <row r="83" spans="1:5" ht="12.75">
      <c r="A83" s="35" t="s">
        <v>54</v>
      </c>
      <c r="E83" s="36" t="s">
        <v>184</v>
      </c>
    </row>
    <row r="84" spans="1:5" ht="12.75">
      <c r="A84" s="37" t="s">
        <v>55</v>
      </c>
      <c r="E84" s="38" t="s">
        <v>185</v>
      </c>
    </row>
    <row r="85" spans="1:5" ht="140.25">
      <c r="A85" t="s">
        <v>56</v>
      </c>
      <c r="E85" s="36" t="s">
        <v>186</v>
      </c>
    </row>
    <row r="86" spans="1:16" ht="12.75">
      <c r="A86" s="24" t="s">
        <v>49</v>
      </c>
      <c s="29" t="s">
        <v>187</v>
      </c>
      <c s="29" t="s">
        <v>188</v>
      </c>
      <c s="24" t="s">
        <v>51</v>
      </c>
      <c s="30" t="s">
        <v>189</v>
      </c>
      <c s="31" t="s">
        <v>133</v>
      </c>
      <c s="32">
        <v>17.41</v>
      </c>
      <c s="33">
        <v>0</v>
      </c>
      <c s="34">
        <f>ROUND(ROUND(H86,2)*ROUND(G86,3),2)</f>
      </c>
      <c r="O86">
        <f>(I86*21)/100</f>
      </c>
      <c t="s">
        <v>27</v>
      </c>
    </row>
    <row r="87" spans="1:5" ht="12.75">
      <c r="A87" s="35" t="s">
        <v>54</v>
      </c>
      <c r="E87" s="36" t="s">
        <v>190</v>
      </c>
    </row>
    <row r="88" spans="1:5" ht="12.75">
      <c r="A88" s="37" t="s">
        <v>55</v>
      </c>
      <c r="E88" s="38" t="s">
        <v>191</v>
      </c>
    </row>
    <row r="89" spans="1:5" ht="140.25">
      <c r="A89" t="s">
        <v>56</v>
      </c>
      <c r="E89" s="36" t="s">
        <v>186</v>
      </c>
    </row>
    <row r="90" spans="1:16" ht="12.75">
      <c r="A90" s="24" t="s">
        <v>49</v>
      </c>
      <c s="29" t="s">
        <v>192</v>
      </c>
      <c s="29" t="s">
        <v>193</v>
      </c>
      <c s="24" t="s">
        <v>51</v>
      </c>
      <c s="30" t="s">
        <v>194</v>
      </c>
      <c s="31" t="s">
        <v>133</v>
      </c>
      <c s="32">
        <v>5.6</v>
      </c>
      <c s="33">
        <v>0</v>
      </c>
      <c s="34">
        <f>ROUND(ROUND(H90,2)*ROUND(G90,3),2)</f>
      </c>
      <c r="O90">
        <f>(I90*21)/100</f>
      </c>
      <c t="s">
        <v>27</v>
      </c>
    </row>
    <row r="91" spans="1:5" ht="12.75">
      <c r="A91" s="35" t="s">
        <v>54</v>
      </c>
      <c r="E91" s="36" t="s">
        <v>190</v>
      </c>
    </row>
    <row r="92" spans="1:5" ht="12.75">
      <c r="A92" s="37" t="s">
        <v>55</v>
      </c>
      <c r="E92" s="38" t="s">
        <v>195</v>
      </c>
    </row>
    <row r="93" spans="1:5" ht="140.25">
      <c r="A93" t="s">
        <v>56</v>
      </c>
      <c r="E93" s="36" t="s">
        <v>186</v>
      </c>
    </row>
    <row r="94" spans="1:16" ht="12.75">
      <c r="A94" s="24" t="s">
        <v>49</v>
      </c>
      <c s="29" t="s">
        <v>196</v>
      </c>
      <c s="29" t="s">
        <v>197</v>
      </c>
      <c s="24" t="s">
        <v>51</v>
      </c>
      <c s="30" t="s">
        <v>198</v>
      </c>
      <c s="31" t="s">
        <v>133</v>
      </c>
      <c s="32">
        <v>5.6</v>
      </c>
      <c s="33">
        <v>0</v>
      </c>
      <c s="34">
        <f>ROUND(ROUND(H94,2)*ROUND(G94,3),2)</f>
      </c>
      <c r="O94">
        <f>(I94*21)/100</f>
      </c>
      <c t="s">
        <v>27</v>
      </c>
    </row>
    <row r="95" spans="1:5" ht="12.75">
      <c r="A95" s="35" t="s">
        <v>54</v>
      </c>
      <c r="E95" s="36" t="s">
        <v>51</v>
      </c>
    </row>
    <row r="96" spans="1:5" ht="12.75">
      <c r="A96" s="37" t="s">
        <v>55</v>
      </c>
      <c r="E96" s="38" t="s">
        <v>199</v>
      </c>
    </row>
    <row r="97" spans="1:5" ht="25.5">
      <c r="A97" t="s">
        <v>56</v>
      </c>
      <c r="E97" s="36" t="s">
        <v>200</v>
      </c>
    </row>
    <row r="98" spans="1:18" ht="12.75" customHeight="1">
      <c r="A98" s="6" t="s">
        <v>47</v>
      </c>
      <c s="6"/>
      <c s="43" t="s">
        <v>41</v>
      </c>
      <c s="6"/>
      <c s="27" t="s">
        <v>201</v>
      </c>
      <c s="6"/>
      <c s="6"/>
      <c s="6"/>
      <c s="44">
        <f>0+Q98</f>
      </c>
      <c r="O98">
        <f>0+R98</f>
      </c>
      <c r="Q98">
        <f>0+I99+I103+I107</f>
      </c>
      <c>
        <f>0+O99+O103+O107</f>
      </c>
    </row>
    <row r="99" spans="1:16" ht="12.75">
      <c r="A99" s="24" t="s">
        <v>49</v>
      </c>
      <c s="29" t="s">
        <v>202</v>
      </c>
      <c s="29" t="s">
        <v>203</v>
      </c>
      <c s="24" t="s">
        <v>51</v>
      </c>
      <c s="30" t="s">
        <v>204</v>
      </c>
      <c s="31" t="s">
        <v>133</v>
      </c>
      <c s="32">
        <v>22.855</v>
      </c>
      <c s="33">
        <v>0</v>
      </c>
      <c s="34">
        <f>ROUND(ROUND(H99,2)*ROUND(G99,3),2)</f>
      </c>
      <c r="O99">
        <f>(I99*21)/100</f>
      </c>
      <c t="s">
        <v>27</v>
      </c>
    </row>
    <row r="100" spans="1:5" ht="12.75">
      <c r="A100" s="35" t="s">
        <v>54</v>
      </c>
      <c r="E100" s="36" t="s">
        <v>51</v>
      </c>
    </row>
    <row r="101" spans="1:5" ht="12.75">
      <c r="A101" s="37" t="s">
        <v>55</v>
      </c>
      <c r="E101" s="38" t="s">
        <v>205</v>
      </c>
    </row>
    <row r="102" spans="1:5" ht="25.5">
      <c r="A102" t="s">
        <v>56</v>
      </c>
      <c r="E102" s="36" t="s">
        <v>206</v>
      </c>
    </row>
    <row r="103" spans="1:16" ht="12.75">
      <c r="A103" s="24" t="s">
        <v>49</v>
      </c>
      <c s="29" t="s">
        <v>207</v>
      </c>
      <c s="29" t="s">
        <v>208</v>
      </c>
      <c s="24" t="s">
        <v>51</v>
      </c>
      <c s="30" t="s">
        <v>209</v>
      </c>
      <c s="31" t="s">
        <v>133</v>
      </c>
      <c s="32">
        <v>31.889</v>
      </c>
      <c s="33">
        <v>0</v>
      </c>
      <c s="34">
        <f>ROUND(ROUND(H103,2)*ROUND(G103,3),2)</f>
      </c>
      <c r="O103">
        <f>(I103*21)/100</f>
      </c>
      <c t="s">
        <v>27</v>
      </c>
    </row>
    <row r="104" spans="1:5" ht="12.75">
      <c r="A104" s="35" t="s">
        <v>54</v>
      </c>
      <c r="E104" s="36" t="s">
        <v>51</v>
      </c>
    </row>
    <row r="105" spans="1:5" ht="12.75">
      <c r="A105" s="37" t="s">
        <v>55</v>
      </c>
      <c r="E105" s="38" t="s">
        <v>210</v>
      </c>
    </row>
    <row r="106" spans="1:5" ht="76.5">
      <c r="A106" t="s">
        <v>56</v>
      </c>
      <c r="E106" s="36" t="s">
        <v>211</v>
      </c>
    </row>
    <row r="107" spans="1:16" ht="12.75">
      <c r="A107" s="24" t="s">
        <v>49</v>
      </c>
      <c s="29" t="s">
        <v>212</v>
      </c>
      <c s="29" t="s">
        <v>213</v>
      </c>
      <c s="24" t="s">
        <v>51</v>
      </c>
      <c s="30" t="s">
        <v>214</v>
      </c>
      <c s="31" t="s">
        <v>133</v>
      </c>
      <c s="32">
        <v>28.99</v>
      </c>
      <c s="33">
        <v>0</v>
      </c>
      <c s="34">
        <f>ROUND(ROUND(H107,2)*ROUND(G107,3),2)</f>
      </c>
      <c r="O107">
        <f>(I107*21)/100</f>
      </c>
      <c t="s">
        <v>27</v>
      </c>
    </row>
    <row r="108" spans="1:5" ht="12.75">
      <c r="A108" s="35" t="s">
        <v>54</v>
      </c>
      <c r="E108" s="36" t="s">
        <v>51</v>
      </c>
    </row>
    <row r="109" spans="1:5" ht="12.75">
      <c r="A109" s="37" t="s">
        <v>55</v>
      </c>
      <c r="E109" s="38" t="s">
        <v>215</v>
      </c>
    </row>
    <row r="110" spans="1:5" ht="63.75">
      <c r="A110" t="s">
        <v>56</v>
      </c>
      <c r="E110" s="36" t="s">
        <v>216</v>
      </c>
    </row>
    <row r="111" spans="1:18" ht="12.75" customHeight="1">
      <c r="A111" s="6" t="s">
        <v>47</v>
      </c>
      <c s="6"/>
      <c s="43" t="s">
        <v>107</v>
      </c>
      <c s="6"/>
      <c s="27" t="s">
        <v>217</v>
      </c>
      <c s="6"/>
      <c s="6"/>
      <c s="6"/>
      <c s="44">
        <f>0+Q111</f>
      </c>
      <c r="O111">
        <f>0+R111</f>
      </c>
      <c r="Q111">
        <f>0+I112+I116+I120</f>
      </c>
      <c>
        <f>0+O112+O116+O120</f>
      </c>
    </row>
    <row r="112" spans="1:16" ht="25.5">
      <c r="A112" s="24" t="s">
        <v>49</v>
      </c>
      <c s="29" t="s">
        <v>218</v>
      </c>
      <c s="29" t="s">
        <v>219</v>
      </c>
      <c s="24" t="s">
        <v>51</v>
      </c>
      <c s="30" t="s">
        <v>220</v>
      </c>
      <c s="31" t="s">
        <v>133</v>
      </c>
      <c s="32">
        <v>31.439</v>
      </c>
      <c s="33">
        <v>0</v>
      </c>
      <c s="34">
        <f>ROUND(ROUND(H112,2)*ROUND(G112,3),2)</f>
      </c>
      <c r="O112">
        <f>(I112*21)/100</f>
      </c>
      <c t="s">
        <v>27</v>
      </c>
    </row>
    <row r="113" spans="1:5" ht="12.75">
      <c r="A113" s="35" t="s">
        <v>54</v>
      </c>
      <c r="E113" s="36" t="s">
        <v>51</v>
      </c>
    </row>
    <row r="114" spans="1:5" ht="25.5">
      <c r="A114" s="37" t="s">
        <v>55</v>
      </c>
      <c r="E114" s="38" t="s">
        <v>221</v>
      </c>
    </row>
    <row r="115" spans="1:5" ht="191.25">
      <c r="A115" t="s">
        <v>56</v>
      </c>
      <c r="E115" s="36" t="s">
        <v>222</v>
      </c>
    </row>
    <row r="116" spans="1:16" ht="12.75">
      <c r="A116" s="24" t="s">
        <v>49</v>
      </c>
      <c s="29" t="s">
        <v>223</v>
      </c>
      <c s="29" t="s">
        <v>224</v>
      </c>
      <c s="24" t="s">
        <v>51</v>
      </c>
      <c s="30" t="s">
        <v>225</v>
      </c>
      <c s="31" t="s">
        <v>133</v>
      </c>
      <c s="32">
        <v>1.5</v>
      </c>
      <c s="33">
        <v>0</v>
      </c>
      <c s="34">
        <f>ROUND(ROUND(H116,2)*ROUND(G116,3),2)</f>
      </c>
      <c r="O116">
        <f>(I116*21)/100</f>
      </c>
      <c t="s">
        <v>27</v>
      </c>
    </row>
    <row r="117" spans="1:5" ht="12.75">
      <c r="A117" s="35" t="s">
        <v>54</v>
      </c>
      <c r="E117" s="36" t="s">
        <v>51</v>
      </c>
    </row>
    <row r="118" spans="1:5" ht="25.5">
      <c r="A118" s="37" t="s">
        <v>55</v>
      </c>
      <c r="E118" s="38" t="s">
        <v>226</v>
      </c>
    </row>
    <row r="119" spans="1:5" ht="204">
      <c r="A119" t="s">
        <v>56</v>
      </c>
      <c r="E119" s="36" t="s">
        <v>227</v>
      </c>
    </row>
    <row r="120" spans="1:16" ht="12.75">
      <c r="A120" s="24" t="s">
        <v>49</v>
      </c>
      <c s="29" t="s">
        <v>228</v>
      </c>
      <c s="29" t="s">
        <v>229</v>
      </c>
      <c s="24" t="s">
        <v>51</v>
      </c>
      <c s="30" t="s">
        <v>230</v>
      </c>
      <c s="31" t="s">
        <v>133</v>
      </c>
      <c s="32">
        <v>5.575</v>
      </c>
      <c s="33">
        <v>0</v>
      </c>
      <c s="34">
        <f>ROUND(ROUND(H120,2)*ROUND(G120,3),2)</f>
      </c>
      <c r="O120">
        <f>(I120*21)/100</f>
      </c>
      <c t="s">
        <v>27</v>
      </c>
    </row>
    <row r="121" spans="1:5" ht="12.75">
      <c r="A121" s="35" t="s">
        <v>54</v>
      </c>
      <c r="E121" s="36" t="s">
        <v>51</v>
      </c>
    </row>
    <row r="122" spans="1:5" ht="12.75">
      <c r="A122" s="37" t="s">
        <v>55</v>
      </c>
      <c r="E122" s="38" t="s">
        <v>231</v>
      </c>
    </row>
    <row r="123" spans="1:5" ht="51">
      <c r="A123" t="s">
        <v>56</v>
      </c>
      <c r="E123" s="36" t="s">
        <v>232</v>
      </c>
    </row>
    <row r="124" spans="1:18" ht="12.75" customHeight="1">
      <c r="A124" s="6" t="s">
        <v>47</v>
      </c>
      <c s="6"/>
      <c s="43" t="s">
        <v>44</v>
      </c>
      <c s="6"/>
      <c s="27" t="s">
        <v>233</v>
      </c>
      <c s="6"/>
      <c s="6"/>
      <c s="6"/>
      <c s="44">
        <f>0+Q124</f>
      </c>
      <c r="O124">
        <f>0+R124</f>
      </c>
      <c r="Q124">
        <f>0+I125+I129+I133+I137+I141+I145+I149+I153+I157+I161+I165+I169+I173+I177+I181+I185+I189+I193+I197+I201+I205+I209+I213+I217</f>
      </c>
      <c>
        <f>0+O125+O129+O133+O137+O141+O145+O149+O153+O157+O161+O165+O169+O173+O177+O181+O185+O189+O193+O197+O201+O205+O209+O213+O217</f>
      </c>
    </row>
    <row r="125" spans="1:16" ht="25.5">
      <c r="A125" s="24" t="s">
        <v>49</v>
      </c>
      <c s="29" t="s">
        <v>234</v>
      </c>
      <c s="29" t="s">
        <v>235</v>
      </c>
      <c s="24" t="s">
        <v>51</v>
      </c>
      <c s="30" t="s">
        <v>236</v>
      </c>
      <c s="31" t="s">
        <v>237</v>
      </c>
      <c s="32">
        <v>119</v>
      </c>
      <c s="33">
        <v>0</v>
      </c>
      <c s="34">
        <f>ROUND(ROUND(H125,2)*ROUND(G125,3),2)</f>
      </c>
      <c r="O125">
        <f>(I125*21)/100</f>
      </c>
      <c t="s">
        <v>27</v>
      </c>
    </row>
    <row r="126" spans="1:5" ht="12.75">
      <c r="A126" s="35" t="s">
        <v>54</v>
      </c>
      <c r="E126" s="36" t="s">
        <v>51</v>
      </c>
    </row>
    <row r="127" spans="1:5" ht="12.75">
      <c r="A127" s="37" t="s">
        <v>55</v>
      </c>
      <c r="E127" s="38" t="s">
        <v>238</v>
      </c>
    </row>
    <row r="128" spans="1:5" ht="127.5">
      <c r="A128" t="s">
        <v>56</v>
      </c>
      <c r="E128" s="36" t="s">
        <v>239</v>
      </c>
    </row>
    <row r="129" spans="1:16" ht="12.75">
      <c r="A129" s="24" t="s">
        <v>49</v>
      </c>
      <c s="29" t="s">
        <v>240</v>
      </c>
      <c s="29" t="s">
        <v>241</v>
      </c>
      <c s="24" t="s">
        <v>51</v>
      </c>
      <c s="30" t="s">
        <v>242</v>
      </c>
      <c s="31" t="s">
        <v>237</v>
      </c>
      <c s="32">
        <v>22.3</v>
      </c>
      <c s="33">
        <v>0</v>
      </c>
      <c s="34">
        <f>ROUND(ROUND(H129,2)*ROUND(G129,3),2)</f>
      </c>
      <c r="O129">
        <f>(I129*21)/100</f>
      </c>
      <c t="s">
        <v>27</v>
      </c>
    </row>
    <row r="130" spans="1:5" ht="12.75">
      <c r="A130" s="35" t="s">
        <v>54</v>
      </c>
      <c r="E130" s="36" t="s">
        <v>51</v>
      </c>
    </row>
    <row r="131" spans="1:5" ht="12.75">
      <c r="A131" s="37" t="s">
        <v>55</v>
      </c>
      <c r="E131" s="38" t="s">
        <v>243</v>
      </c>
    </row>
    <row r="132" spans="1:5" ht="114.75">
      <c r="A132" t="s">
        <v>56</v>
      </c>
      <c r="E132" s="36" t="s">
        <v>244</v>
      </c>
    </row>
    <row r="133" spans="1:16" ht="12.75">
      <c r="A133" s="24" t="s">
        <v>49</v>
      </c>
      <c s="29" t="s">
        <v>245</v>
      </c>
      <c s="29" t="s">
        <v>246</v>
      </c>
      <c s="24" t="s">
        <v>51</v>
      </c>
      <c s="30" t="s">
        <v>247</v>
      </c>
      <c s="31" t="s">
        <v>237</v>
      </c>
      <c s="32">
        <v>49.31</v>
      </c>
      <c s="33">
        <v>0</v>
      </c>
      <c s="34">
        <f>ROUND(ROUND(H133,2)*ROUND(G133,3),2)</f>
      </c>
      <c r="O133">
        <f>(I133*21)/100</f>
      </c>
      <c t="s">
        <v>27</v>
      </c>
    </row>
    <row r="134" spans="1:5" ht="12.75">
      <c r="A134" s="35" t="s">
        <v>54</v>
      </c>
      <c r="E134" s="36" t="s">
        <v>248</v>
      </c>
    </row>
    <row r="135" spans="1:5" ht="12.75">
      <c r="A135" s="37" t="s">
        <v>55</v>
      </c>
      <c r="E135" s="38" t="s">
        <v>249</v>
      </c>
    </row>
    <row r="136" spans="1:5" ht="38.25">
      <c r="A136" t="s">
        <v>56</v>
      </c>
      <c r="E136" s="36" t="s">
        <v>250</v>
      </c>
    </row>
    <row r="137" spans="1:16" ht="12.75">
      <c r="A137" s="24" t="s">
        <v>49</v>
      </c>
      <c s="29" t="s">
        <v>251</v>
      </c>
      <c s="29" t="s">
        <v>252</v>
      </c>
      <c s="24" t="s">
        <v>51</v>
      </c>
      <c s="30" t="s">
        <v>253</v>
      </c>
      <c s="31" t="s">
        <v>144</v>
      </c>
      <c s="32">
        <v>2</v>
      </c>
      <c s="33">
        <v>0</v>
      </c>
      <c s="34">
        <f>ROUND(ROUND(H137,2)*ROUND(G137,3),2)</f>
      </c>
      <c r="O137">
        <f>(I137*21)/100</f>
      </c>
      <c t="s">
        <v>27</v>
      </c>
    </row>
    <row r="138" spans="1:5" ht="12.75">
      <c r="A138" s="35" t="s">
        <v>54</v>
      </c>
      <c r="E138" s="36" t="s">
        <v>51</v>
      </c>
    </row>
    <row r="139" spans="1:5" ht="12.75">
      <c r="A139" s="37" t="s">
        <v>55</v>
      </c>
      <c r="E139" s="38" t="s">
        <v>51</v>
      </c>
    </row>
    <row r="140" spans="1:5" ht="25.5">
      <c r="A140" t="s">
        <v>56</v>
      </c>
      <c r="E140" s="36" t="s">
        <v>254</v>
      </c>
    </row>
    <row r="141" spans="1:16" ht="25.5">
      <c r="A141" s="24" t="s">
        <v>49</v>
      </c>
      <c s="29" t="s">
        <v>255</v>
      </c>
      <c s="29" t="s">
        <v>256</v>
      </c>
      <c s="24" t="s">
        <v>51</v>
      </c>
      <c s="30" t="s">
        <v>257</v>
      </c>
      <c s="31" t="s">
        <v>144</v>
      </c>
      <c s="32">
        <v>2</v>
      </c>
      <c s="33">
        <v>0</v>
      </c>
      <c s="34">
        <f>ROUND(ROUND(H141,2)*ROUND(G141,3),2)</f>
      </c>
      <c r="O141">
        <f>(I141*21)/100</f>
      </c>
      <c t="s">
        <v>27</v>
      </c>
    </row>
    <row r="142" spans="1:5" ht="12.75">
      <c r="A142" s="35" t="s">
        <v>54</v>
      </c>
      <c r="E142" s="36" t="s">
        <v>51</v>
      </c>
    </row>
    <row r="143" spans="1:5" ht="12.75">
      <c r="A143" s="37" t="s">
        <v>55</v>
      </c>
      <c r="E143" s="38" t="s">
        <v>258</v>
      </c>
    </row>
    <row r="144" spans="1:5" ht="25.5">
      <c r="A144" t="s">
        <v>56</v>
      </c>
      <c r="E144" s="36" t="s">
        <v>259</v>
      </c>
    </row>
    <row r="145" spans="1:16" ht="25.5">
      <c r="A145" s="24" t="s">
        <v>49</v>
      </c>
      <c s="29" t="s">
        <v>260</v>
      </c>
      <c s="29" t="s">
        <v>261</v>
      </c>
      <c s="24" t="s">
        <v>51</v>
      </c>
      <c s="30" t="s">
        <v>262</v>
      </c>
      <c s="31" t="s">
        <v>144</v>
      </c>
      <c s="32">
        <v>14</v>
      </c>
      <c s="33">
        <v>0</v>
      </c>
      <c s="34">
        <f>ROUND(ROUND(H145,2)*ROUND(G145,3),2)</f>
      </c>
      <c r="O145">
        <f>(I145*21)/100</f>
      </c>
      <c t="s">
        <v>27</v>
      </c>
    </row>
    <row r="146" spans="1:5" ht="12.75">
      <c r="A146" s="35" t="s">
        <v>54</v>
      </c>
      <c r="E146" s="36" t="s">
        <v>51</v>
      </c>
    </row>
    <row r="147" spans="1:5" ht="12.75">
      <c r="A147" s="37" t="s">
        <v>55</v>
      </c>
      <c r="E147" s="38" t="s">
        <v>263</v>
      </c>
    </row>
    <row r="148" spans="1:5" ht="63.75">
      <c r="A148" t="s">
        <v>56</v>
      </c>
      <c r="E148" s="36" t="s">
        <v>264</v>
      </c>
    </row>
    <row r="149" spans="1:16" ht="12.75">
      <c r="A149" s="24" t="s">
        <v>49</v>
      </c>
      <c s="29" t="s">
        <v>265</v>
      </c>
      <c s="29" t="s">
        <v>266</v>
      </c>
      <c s="24" t="s">
        <v>51</v>
      </c>
      <c s="30" t="s">
        <v>267</v>
      </c>
      <c s="31" t="s">
        <v>144</v>
      </c>
      <c s="32">
        <v>20</v>
      </c>
      <c s="33">
        <v>0</v>
      </c>
      <c s="34">
        <f>ROUND(ROUND(H149,2)*ROUND(G149,3),2)</f>
      </c>
      <c r="O149">
        <f>(I149*21)/100</f>
      </c>
      <c t="s">
        <v>27</v>
      </c>
    </row>
    <row r="150" spans="1:5" ht="12.75">
      <c r="A150" s="35" t="s">
        <v>54</v>
      </c>
      <c r="E150" s="36" t="s">
        <v>51</v>
      </c>
    </row>
    <row r="151" spans="1:5" ht="38.25">
      <c r="A151" s="37" t="s">
        <v>55</v>
      </c>
      <c r="E151" s="38" t="s">
        <v>268</v>
      </c>
    </row>
    <row r="152" spans="1:5" ht="25.5">
      <c r="A152" t="s">
        <v>56</v>
      </c>
      <c r="E152" s="36" t="s">
        <v>269</v>
      </c>
    </row>
    <row r="153" spans="1:16" ht="12.75">
      <c r="A153" s="24" t="s">
        <v>49</v>
      </c>
      <c s="29" t="s">
        <v>270</v>
      </c>
      <c s="29" t="s">
        <v>271</v>
      </c>
      <c s="24" t="s">
        <v>51</v>
      </c>
      <c s="30" t="s">
        <v>272</v>
      </c>
      <c s="31" t="s">
        <v>273</v>
      </c>
      <c s="32">
        <v>700</v>
      </c>
      <c s="33">
        <v>0</v>
      </c>
      <c s="34">
        <f>ROUND(ROUND(H153,2)*ROUND(G153,3),2)</f>
      </c>
      <c r="O153">
        <f>(I153*21)/100</f>
      </c>
      <c t="s">
        <v>27</v>
      </c>
    </row>
    <row r="154" spans="1:5" ht="12.75">
      <c r="A154" s="35" t="s">
        <v>54</v>
      </c>
      <c r="E154" s="36" t="s">
        <v>51</v>
      </c>
    </row>
    <row r="155" spans="1:5" ht="12.75">
      <c r="A155" s="37" t="s">
        <v>55</v>
      </c>
      <c r="E155" s="38" t="s">
        <v>274</v>
      </c>
    </row>
    <row r="156" spans="1:5" ht="25.5">
      <c r="A156" t="s">
        <v>56</v>
      </c>
      <c r="E156" s="36" t="s">
        <v>275</v>
      </c>
    </row>
    <row r="157" spans="1:16" ht="12.75">
      <c r="A157" s="24" t="s">
        <v>49</v>
      </c>
      <c s="29" t="s">
        <v>276</v>
      </c>
      <c s="29" t="s">
        <v>277</v>
      </c>
      <c s="24" t="s">
        <v>51</v>
      </c>
      <c s="30" t="s">
        <v>278</v>
      </c>
      <c s="31" t="s">
        <v>144</v>
      </c>
      <c s="32">
        <v>2</v>
      </c>
      <c s="33">
        <v>0</v>
      </c>
      <c s="34">
        <f>ROUND(ROUND(H157,2)*ROUND(G157,3),2)</f>
      </c>
      <c r="O157">
        <f>(I157*21)/100</f>
      </c>
      <c t="s">
        <v>27</v>
      </c>
    </row>
    <row r="158" spans="1:5" ht="12.75">
      <c r="A158" s="35" t="s">
        <v>54</v>
      </c>
      <c r="E158" s="36" t="s">
        <v>51</v>
      </c>
    </row>
    <row r="159" spans="1:5" ht="12.75">
      <c r="A159" s="37" t="s">
        <v>55</v>
      </c>
      <c r="E159" s="38" t="s">
        <v>279</v>
      </c>
    </row>
    <row r="160" spans="1:5" ht="76.5">
      <c r="A160" t="s">
        <v>56</v>
      </c>
      <c r="E160" s="36" t="s">
        <v>280</v>
      </c>
    </row>
    <row r="161" spans="1:16" ht="12.75">
      <c r="A161" s="24" t="s">
        <v>49</v>
      </c>
      <c s="29" t="s">
        <v>281</v>
      </c>
      <c s="29" t="s">
        <v>282</v>
      </c>
      <c s="24" t="s">
        <v>51</v>
      </c>
      <c s="30" t="s">
        <v>283</v>
      </c>
      <c s="31" t="s">
        <v>144</v>
      </c>
      <c s="32">
        <v>2</v>
      </c>
      <c s="33">
        <v>0</v>
      </c>
      <c s="34">
        <f>ROUND(ROUND(H161,2)*ROUND(G161,3),2)</f>
      </c>
      <c r="O161">
        <f>(I161*21)/100</f>
      </c>
      <c t="s">
        <v>27</v>
      </c>
    </row>
    <row r="162" spans="1:5" ht="12.75">
      <c r="A162" s="35" t="s">
        <v>54</v>
      </c>
      <c r="E162" s="36" t="s">
        <v>51</v>
      </c>
    </row>
    <row r="163" spans="1:5" ht="12.75">
      <c r="A163" s="37" t="s">
        <v>55</v>
      </c>
      <c r="E163" s="38" t="s">
        <v>51</v>
      </c>
    </row>
    <row r="164" spans="1:5" ht="25.5">
      <c r="A164" t="s">
        <v>56</v>
      </c>
      <c r="E164" s="36" t="s">
        <v>284</v>
      </c>
    </row>
    <row r="165" spans="1:16" ht="12.75">
      <c r="A165" s="24" t="s">
        <v>49</v>
      </c>
      <c s="29" t="s">
        <v>285</v>
      </c>
      <c s="29" t="s">
        <v>286</v>
      </c>
      <c s="24" t="s">
        <v>51</v>
      </c>
      <c s="30" t="s">
        <v>287</v>
      </c>
      <c s="31" t="s">
        <v>273</v>
      </c>
      <c s="32">
        <v>100</v>
      </c>
      <c s="33">
        <v>0</v>
      </c>
      <c s="34">
        <f>ROUND(ROUND(H165,2)*ROUND(G165,3),2)</f>
      </c>
      <c r="O165">
        <f>(I165*21)/100</f>
      </c>
      <c t="s">
        <v>27</v>
      </c>
    </row>
    <row r="166" spans="1:5" ht="12.75">
      <c r="A166" s="35" t="s">
        <v>54</v>
      </c>
      <c r="E166" s="36" t="s">
        <v>51</v>
      </c>
    </row>
    <row r="167" spans="1:5" ht="12.75">
      <c r="A167" s="37" t="s">
        <v>55</v>
      </c>
      <c r="E167" s="38" t="s">
        <v>288</v>
      </c>
    </row>
    <row r="168" spans="1:5" ht="25.5">
      <c r="A168" t="s">
        <v>56</v>
      </c>
      <c r="E168" s="36" t="s">
        <v>289</v>
      </c>
    </row>
    <row r="169" spans="1:16" ht="12.75">
      <c r="A169" s="24" t="s">
        <v>49</v>
      </c>
      <c s="29" t="s">
        <v>290</v>
      </c>
      <c s="29" t="s">
        <v>291</v>
      </c>
      <c s="24" t="s">
        <v>51</v>
      </c>
      <c s="30" t="s">
        <v>292</v>
      </c>
      <c s="31" t="s">
        <v>144</v>
      </c>
      <c s="32">
        <v>1</v>
      </c>
      <c s="33">
        <v>0</v>
      </c>
      <c s="34">
        <f>ROUND(ROUND(H169,2)*ROUND(G169,3),2)</f>
      </c>
      <c r="O169">
        <f>(I169*21)/100</f>
      </c>
      <c t="s">
        <v>27</v>
      </c>
    </row>
    <row r="170" spans="1:5" ht="12.75">
      <c r="A170" s="35" t="s">
        <v>54</v>
      </c>
      <c r="E170" s="36" t="s">
        <v>51</v>
      </c>
    </row>
    <row r="171" spans="1:5" ht="12.75">
      <c r="A171" s="37" t="s">
        <v>55</v>
      </c>
      <c r="E171" s="38" t="s">
        <v>293</v>
      </c>
    </row>
    <row r="172" spans="1:5" ht="76.5">
      <c r="A172" t="s">
        <v>56</v>
      </c>
      <c r="E172" s="36" t="s">
        <v>280</v>
      </c>
    </row>
    <row r="173" spans="1:16" ht="12.75">
      <c r="A173" s="24" t="s">
        <v>49</v>
      </c>
      <c s="29" t="s">
        <v>294</v>
      </c>
      <c s="29" t="s">
        <v>295</v>
      </c>
      <c s="24" t="s">
        <v>51</v>
      </c>
      <c s="30" t="s">
        <v>296</v>
      </c>
      <c s="31" t="s">
        <v>144</v>
      </c>
      <c s="32">
        <v>1</v>
      </c>
      <c s="33">
        <v>0</v>
      </c>
      <c s="34">
        <f>ROUND(ROUND(H173,2)*ROUND(G173,3),2)</f>
      </c>
      <c r="O173">
        <f>(I173*21)/100</f>
      </c>
      <c t="s">
        <v>27</v>
      </c>
    </row>
    <row r="174" spans="1:5" ht="12.75">
      <c r="A174" s="35" t="s">
        <v>54</v>
      </c>
      <c r="E174" s="36" t="s">
        <v>51</v>
      </c>
    </row>
    <row r="175" spans="1:5" ht="12.75">
      <c r="A175" s="37" t="s">
        <v>55</v>
      </c>
      <c r="E175" s="38" t="s">
        <v>51</v>
      </c>
    </row>
    <row r="176" spans="1:5" ht="25.5">
      <c r="A176" t="s">
        <v>56</v>
      </c>
      <c r="E176" s="36" t="s">
        <v>284</v>
      </c>
    </row>
    <row r="177" spans="1:16" ht="12.75">
      <c r="A177" s="24" t="s">
        <v>49</v>
      </c>
      <c s="29" t="s">
        <v>297</v>
      </c>
      <c s="29" t="s">
        <v>298</v>
      </c>
      <c s="24" t="s">
        <v>51</v>
      </c>
      <c s="30" t="s">
        <v>299</v>
      </c>
      <c s="31" t="s">
        <v>273</v>
      </c>
      <c s="32">
        <v>5</v>
      </c>
      <c s="33">
        <v>0</v>
      </c>
      <c s="34">
        <f>ROUND(ROUND(H177,2)*ROUND(G177,3),2)</f>
      </c>
      <c r="O177">
        <f>(I177*21)/100</f>
      </c>
      <c t="s">
        <v>27</v>
      </c>
    </row>
    <row r="178" spans="1:5" ht="12.75">
      <c r="A178" s="35" t="s">
        <v>54</v>
      </c>
      <c r="E178" s="36" t="s">
        <v>51</v>
      </c>
    </row>
    <row r="179" spans="1:5" ht="12.75">
      <c r="A179" s="37" t="s">
        <v>55</v>
      </c>
      <c r="E179" s="38" t="s">
        <v>300</v>
      </c>
    </row>
    <row r="180" spans="1:5" ht="25.5">
      <c r="A180" t="s">
        <v>56</v>
      </c>
      <c r="E180" s="36" t="s">
        <v>289</v>
      </c>
    </row>
    <row r="181" spans="1:16" ht="12.75">
      <c r="A181" s="24" t="s">
        <v>49</v>
      </c>
      <c s="29" t="s">
        <v>301</v>
      </c>
      <c s="29" t="s">
        <v>302</v>
      </c>
      <c s="24" t="s">
        <v>51</v>
      </c>
      <c s="30" t="s">
        <v>303</v>
      </c>
      <c s="31" t="s">
        <v>144</v>
      </c>
      <c s="32">
        <v>25</v>
      </c>
      <c s="33">
        <v>0</v>
      </c>
      <c s="34">
        <f>ROUND(ROUND(H181,2)*ROUND(G181,3),2)</f>
      </c>
      <c r="O181">
        <f>(I181*21)/100</f>
      </c>
      <c t="s">
        <v>27</v>
      </c>
    </row>
    <row r="182" spans="1:5" ht="12.75">
      <c r="A182" s="35" t="s">
        <v>54</v>
      </c>
      <c r="E182" s="36" t="s">
        <v>51</v>
      </c>
    </row>
    <row r="183" spans="1:5" ht="12.75">
      <c r="A183" s="37" t="s">
        <v>55</v>
      </c>
      <c r="E183" s="38" t="s">
        <v>304</v>
      </c>
    </row>
    <row r="184" spans="1:5" ht="63.75">
      <c r="A184" t="s">
        <v>56</v>
      </c>
      <c r="E184" s="36" t="s">
        <v>305</v>
      </c>
    </row>
    <row r="185" spans="1:16" ht="12.75">
      <c r="A185" s="24" t="s">
        <v>49</v>
      </c>
      <c s="29" t="s">
        <v>306</v>
      </c>
      <c s="29" t="s">
        <v>307</v>
      </c>
      <c s="24" t="s">
        <v>51</v>
      </c>
      <c s="30" t="s">
        <v>308</v>
      </c>
      <c s="31" t="s">
        <v>144</v>
      </c>
      <c s="32">
        <v>25</v>
      </c>
      <c s="33">
        <v>0</v>
      </c>
      <c s="34">
        <f>ROUND(ROUND(H185,2)*ROUND(G185,3),2)</f>
      </c>
      <c r="O185">
        <f>(I185*21)/100</f>
      </c>
      <c t="s">
        <v>27</v>
      </c>
    </row>
    <row r="186" spans="1:5" ht="12.75">
      <c r="A186" s="35" t="s">
        <v>54</v>
      </c>
      <c r="E186" s="36" t="s">
        <v>51</v>
      </c>
    </row>
    <row r="187" spans="1:5" ht="12.75">
      <c r="A187" s="37" t="s">
        <v>55</v>
      </c>
      <c r="E187" s="38" t="s">
        <v>51</v>
      </c>
    </row>
    <row r="188" spans="1:5" ht="25.5">
      <c r="A188" t="s">
        <v>56</v>
      </c>
      <c r="E188" s="36" t="s">
        <v>284</v>
      </c>
    </row>
    <row r="189" spans="1:16" ht="12.75">
      <c r="A189" s="24" t="s">
        <v>49</v>
      </c>
      <c s="29" t="s">
        <v>309</v>
      </c>
      <c s="29" t="s">
        <v>310</v>
      </c>
      <c s="24" t="s">
        <v>51</v>
      </c>
      <c s="30" t="s">
        <v>311</v>
      </c>
      <c s="31" t="s">
        <v>273</v>
      </c>
      <c s="32">
        <v>1250</v>
      </c>
      <c s="33">
        <v>0</v>
      </c>
      <c s="34">
        <f>ROUND(ROUND(H189,2)*ROUND(G189,3),2)</f>
      </c>
      <c r="O189">
        <f>(I189*21)/100</f>
      </c>
      <c t="s">
        <v>27</v>
      </c>
    </row>
    <row r="190" spans="1:5" ht="12.75">
      <c r="A190" s="35" t="s">
        <v>54</v>
      </c>
      <c r="E190" s="36" t="s">
        <v>51</v>
      </c>
    </row>
    <row r="191" spans="1:5" ht="12.75">
      <c r="A191" s="37" t="s">
        <v>55</v>
      </c>
      <c r="E191" s="38" t="s">
        <v>312</v>
      </c>
    </row>
    <row r="192" spans="1:5" ht="25.5">
      <c r="A192" t="s">
        <v>56</v>
      </c>
      <c r="E192" s="36" t="s">
        <v>289</v>
      </c>
    </row>
    <row r="193" spans="1:16" ht="12.75">
      <c r="A193" s="24" t="s">
        <v>49</v>
      </c>
      <c s="29" t="s">
        <v>313</v>
      </c>
      <c s="29" t="s">
        <v>314</v>
      </c>
      <c s="24" t="s">
        <v>51</v>
      </c>
      <c s="30" t="s">
        <v>315</v>
      </c>
      <c s="31" t="s">
        <v>237</v>
      </c>
      <c s="32">
        <v>13.2</v>
      </c>
      <c s="33">
        <v>0</v>
      </c>
      <c s="34">
        <f>ROUND(ROUND(H193,2)*ROUND(G193,3),2)</f>
      </c>
      <c r="O193">
        <f>(I193*21)/100</f>
      </c>
      <c t="s">
        <v>27</v>
      </c>
    </row>
    <row r="194" spans="1:5" ht="12.75">
      <c r="A194" s="35" t="s">
        <v>54</v>
      </c>
      <c r="E194" s="36" t="s">
        <v>51</v>
      </c>
    </row>
    <row r="195" spans="1:5" ht="12.75">
      <c r="A195" s="37" t="s">
        <v>55</v>
      </c>
      <c r="E195" s="38" t="s">
        <v>316</v>
      </c>
    </row>
    <row r="196" spans="1:5" ht="51">
      <c r="A196" t="s">
        <v>56</v>
      </c>
      <c r="E196" s="36" t="s">
        <v>317</v>
      </c>
    </row>
    <row r="197" spans="1:16" ht="12.75">
      <c r="A197" s="24" t="s">
        <v>49</v>
      </c>
      <c s="29" t="s">
        <v>318</v>
      </c>
      <c s="29" t="s">
        <v>319</v>
      </c>
      <c s="24" t="s">
        <v>51</v>
      </c>
      <c s="30" t="s">
        <v>320</v>
      </c>
      <c s="31" t="s">
        <v>237</v>
      </c>
      <c s="32">
        <v>10</v>
      </c>
      <c s="33">
        <v>0</v>
      </c>
      <c s="34">
        <f>ROUND(ROUND(H197,2)*ROUND(G197,3),2)</f>
      </c>
      <c r="O197">
        <f>(I197*21)/100</f>
      </c>
      <c t="s">
        <v>27</v>
      </c>
    </row>
    <row r="198" spans="1:5" ht="12.75">
      <c r="A198" s="35" t="s">
        <v>54</v>
      </c>
      <c r="E198" s="36" t="s">
        <v>51</v>
      </c>
    </row>
    <row r="199" spans="1:5" ht="12.75">
      <c r="A199" s="37" t="s">
        <v>55</v>
      </c>
      <c r="E199" s="38" t="s">
        <v>321</v>
      </c>
    </row>
    <row r="200" spans="1:5" ht="51">
      <c r="A200" t="s">
        <v>56</v>
      </c>
      <c r="E200" s="36" t="s">
        <v>317</v>
      </c>
    </row>
    <row r="201" spans="1:16" ht="12.75">
      <c r="A201" s="24" t="s">
        <v>49</v>
      </c>
      <c s="29" t="s">
        <v>322</v>
      </c>
      <c s="29" t="s">
        <v>323</v>
      </c>
      <c s="24" t="s">
        <v>51</v>
      </c>
      <c s="30" t="s">
        <v>324</v>
      </c>
      <c s="31" t="s">
        <v>237</v>
      </c>
      <c s="32">
        <v>63.83</v>
      </c>
      <c s="33">
        <v>0</v>
      </c>
      <c s="34">
        <f>ROUND(ROUND(H201,2)*ROUND(G201,3),2)</f>
      </c>
      <c r="O201">
        <f>(I201*21)/100</f>
      </c>
      <c t="s">
        <v>27</v>
      </c>
    </row>
    <row r="202" spans="1:5" ht="12.75">
      <c r="A202" s="35" t="s">
        <v>54</v>
      </c>
      <c r="E202" s="36" t="s">
        <v>51</v>
      </c>
    </row>
    <row r="203" spans="1:5" ht="38.25">
      <c r="A203" s="37" t="s">
        <v>55</v>
      </c>
      <c r="E203" s="38" t="s">
        <v>325</v>
      </c>
    </row>
    <row r="204" spans="1:5" ht="25.5">
      <c r="A204" t="s">
        <v>56</v>
      </c>
      <c r="E204" s="36" t="s">
        <v>326</v>
      </c>
    </row>
    <row r="205" spans="1:16" ht="12.75">
      <c r="A205" s="24" t="s">
        <v>49</v>
      </c>
      <c s="29" t="s">
        <v>327</v>
      </c>
      <c s="29" t="s">
        <v>328</v>
      </c>
      <c s="24" t="s">
        <v>64</v>
      </c>
      <c s="30" t="s">
        <v>329</v>
      </c>
      <c s="31" t="s">
        <v>237</v>
      </c>
      <c s="32">
        <v>40.33</v>
      </c>
      <c s="33">
        <v>0</v>
      </c>
      <c s="34">
        <f>ROUND(ROUND(H205,2)*ROUND(G205,3),2)</f>
      </c>
      <c r="O205">
        <f>(I205*21)/100</f>
      </c>
      <c t="s">
        <v>27</v>
      </c>
    </row>
    <row r="206" spans="1:5" ht="12.75">
      <c r="A206" s="35" t="s">
        <v>54</v>
      </c>
      <c r="E206" s="36" t="s">
        <v>51</v>
      </c>
    </row>
    <row r="207" spans="1:5" ht="12.75">
      <c r="A207" s="37" t="s">
        <v>55</v>
      </c>
      <c r="E207" s="38" t="s">
        <v>330</v>
      </c>
    </row>
    <row r="208" spans="1:5" ht="25.5">
      <c r="A208" t="s">
        <v>56</v>
      </c>
      <c r="E208" s="36" t="s">
        <v>326</v>
      </c>
    </row>
    <row r="209" spans="1:16" ht="12.75">
      <c r="A209" s="24" t="s">
        <v>49</v>
      </c>
      <c s="29" t="s">
        <v>331</v>
      </c>
      <c s="29" t="s">
        <v>332</v>
      </c>
      <c s="24" t="s">
        <v>51</v>
      </c>
      <c s="30" t="s">
        <v>333</v>
      </c>
      <c s="31" t="s">
        <v>237</v>
      </c>
      <c s="32">
        <v>63.83</v>
      </c>
      <c s="33">
        <v>0</v>
      </c>
      <c s="34">
        <f>ROUND(ROUND(H209,2)*ROUND(G209,3),2)</f>
      </c>
      <c r="O209">
        <f>(I209*21)/100</f>
      </c>
      <c t="s">
        <v>27</v>
      </c>
    </row>
    <row r="210" spans="1:5" ht="12.75">
      <c r="A210" s="35" t="s">
        <v>54</v>
      </c>
      <c r="E210" s="36" t="s">
        <v>51</v>
      </c>
    </row>
    <row r="211" spans="1:5" ht="38.25">
      <c r="A211" s="37" t="s">
        <v>55</v>
      </c>
      <c r="E211" s="38" t="s">
        <v>325</v>
      </c>
    </row>
    <row r="212" spans="1:5" ht="38.25">
      <c r="A212" t="s">
        <v>56</v>
      </c>
      <c r="E212" s="36" t="s">
        <v>334</v>
      </c>
    </row>
    <row r="213" spans="1:16" ht="12.75">
      <c r="A213" s="24" t="s">
        <v>49</v>
      </c>
      <c s="29" t="s">
        <v>335</v>
      </c>
      <c s="29" t="s">
        <v>336</v>
      </c>
      <c s="24" t="s">
        <v>51</v>
      </c>
      <c s="30" t="s">
        <v>337</v>
      </c>
      <c s="31" t="s">
        <v>133</v>
      </c>
      <c s="32">
        <v>29.436</v>
      </c>
      <c s="33">
        <v>0</v>
      </c>
      <c s="34">
        <f>ROUND(ROUND(H213,2)*ROUND(G213,3),2)</f>
      </c>
      <c r="O213">
        <f>(I213*21)/100</f>
      </c>
      <c t="s">
        <v>27</v>
      </c>
    </row>
    <row r="214" spans="1:5" ht="12.75">
      <c r="A214" s="35" t="s">
        <v>54</v>
      </c>
      <c r="E214" s="36" t="s">
        <v>51</v>
      </c>
    </row>
    <row r="215" spans="1:5" ht="12.75">
      <c r="A215" s="37" t="s">
        <v>55</v>
      </c>
      <c r="E215" s="38" t="s">
        <v>338</v>
      </c>
    </row>
    <row r="216" spans="1:5" ht="25.5">
      <c r="A216" t="s">
        <v>56</v>
      </c>
      <c r="E216" s="36" t="s">
        <v>339</v>
      </c>
    </row>
    <row r="217" spans="1:16" ht="12.75">
      <c r="A217" s="24" t="s">
        <v>49</v>
      </c>
      <c s="29" t="s">
        <v>340</v>
      </c>
      <c s="29" t="s">
        <v>341</v>
      </c>
      <c s="24" t="s">
        <v>64</v>
      </c>
      <c s="30" t="s">
        <v>342</v>
      </c>
      <c s="31" t="s">
        <v>110</v>
      </c>
      <c s="32">
        <v>2.007</v>
      </c>
      <c s="33">
        <v>0</v>
      </c>
      <c s="34">
        <f>ROUND(ROUND(H217,2)*ROUND(G217,3),2)</f>
      </c>
      <c r="O217">
        <f>(I217*21)/100</f>
      </c>
      <c t="s">
        <v>27</v>
      </c>
    </row>
    <row r="218" spans="1:5" ht="12.75">
      <c r="A218" s="35" t="s">
        <v>54</v>
      </c>
      <c r="E218" s="36" t="s">
        <v>111</v>
      </c>
    </row>
    <row r="219" spans="1:5" ht="12.75">
      <c r="A219" s="37" t="s">
        <v>55</v>
      </c>
      <c r="E219" s="38" t="s">
        <v>343</v>
      </c>
    </row>
    <row r="220" spans="1:5" ht="76.5">
      <c r="A220" t="s">
        <v>56</v>
      </c>
      <c r="E220" s="36" t="s">
        <v>344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